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Web Sites\TSM-Resources\tsm\data\xls\"/>
    </mc:Choice>
  </mc:AlternateContent>
  <xr:revisionPtr revIDLastSave="0" documentId="13_ncr:1_{8EB17971-5127-4DE2-8C0B-55751A624AB4}" xr6:coauthVersionLast="45" xr6:coauthVersionMax="45" xr10:uidLastSave="{00000000-0000-0000-0000-000000000000}"/>
  <bookViews>
    <workbookView xWindow="6855" yWindow="1755" windowWidth="20325" windowHeight="11040" tabRatio="743" xr2:uid="{00000000-000D-0000-FFFF-FFFF00000000}"/>
  </bookViews>
  <sheets>
    <sheet name="Soccer Premiership" sheetId="6" r:id="rId1"/>
    <sheet name="Soccer World Cup" sheetId="1" r:id="rId2"/>
    <sheet name="Aussie Rules" sheetId="2" r:id="rId3"/>
    <sheet name="Rugby World Cup" sheetId="5" r:id="rId4"/>
    <sheet name="Rugby League" sheetId="4" r:id="rId5"/>
    <sheet name="1-day Cricket" sheetId="3" r:id="rId6"/>
    <sheet name="Mile Record" sheetId="7" r:id="rId7"/>
  </sheets>
  <externalReferences>
    <externalReference r:id="rId8"/>
  </externalReferences>
  <calcPr calcId="181029"/>
</workbook>
</file>

<file path=xl/calcChain.xml><?xml version="1.0" encoding="utf-8"?>
<calcChain xmlns="http://schemas.openxmlformats.org/spreadsheetml/2006/main">
  <c r="H33" i="7" l="1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G13" i="7"/>
  <c r="H13" i="7"/>
  <c r="H12" i="7"/>
  <c r="H11" i="7"/>
  <c r="H10" i="7"/>
  <c r="H9" i="7"/>
  <c r="H8" i="7"/>
  <c r="H7" i="7"/>
  <c r="H6" i="7"/>
  <c r="H5" i="7"/>
  <c r="H4" i="7"/>
  <c r="H3" i="7"/>
  <c r="D3" i="6"/>
  <c r="D4" i="6"/>
  <c r="D5" i="6"/>
  <c r="D6" i="6"/>
  <c r="D7" i="6"/>
  <c r="G32" i="6" s="1"/>
  <c r="J58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C3" i="6"/>
  <c r="C4" i="6"/>
  <c r="C5" i="6"/>
  <c r="G14" i="6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E3" i="5"/>
  <c r="E4" i="5"/>
  <c r="E5" i="5"/>
  <c r="E6" i="5"/>
  <c r="E7" i="5"/>
  <c r="E8" i="5"/>
  <c r="E9" i="5"/>
  <c r="E10" i="5"/>
  <c r="E11" i="5"/>
  <c r="E12" i="5"/>
  <c r="H25" i="5" s="1" a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3" i="5"/>
  <c r="D4" i="5"/>
  <c r="H3" i="5" s="1" a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H5" i="6"/>
  <c r="I5" i="6"/>
  <c r="H6" i="6"/>
  <c r="I6" i="6" s="1"/>
  <c r="H7" i="6"/>
  <c r="I7" i="6"/>
  <c r="H8" i="6"/>
  <c r="I8" i="6" s="1"/>
  <c r="H9" i="6"/>
  <c r="I9" i="6"/>
  <c r="H10" i="6"/>
  <c r="I10" i="6" s="1"/>
  <c r="H11" i="6"/>
  <c r="I11" i="6"/>
  <c r="H12" i="6"/>
  <c r="I12" i="6" s="1"/>
  <c r="H4" i="6"/>
  <c r="I4" i="6"/>
  <c r="D44" i="1"/>
  <c r="D46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I6" i="1"/>
  <c r="J6" i="1"/>
  <c r="I7" i="1"/>
  <c r="J7" i="1" s="1"/>
  <c r="I8" i="1"/>
  <c r="J8" i="1"/>
  <c r="J15" i="1" s="1"/>
  <c r="I9" i="1"/>
  <c r="J9" i="1" s="1"/>
  <c r="I10" i="1"/>
  <c r="J10" i="1"/>
  <c r="I11" i="1"/>
  <c r="J11" i="1" s="1"/>
  <c r="I12" i="1"/>
  <c r="J12" i="1"/>
  <c r="I13" i="1"/>
  <c r="J13" i="1" s="1"/>
  <c r="I14" i="1"/>
  <c r="J14" i="1"/>
  <c r="D44" i="5"/>
  <c r="D45" i="5"/>
  <c r="D46" i="5"/>
  <c r="D47" i="5"/>
  <c r="D48" i="5"/>
  <c r="D49" i="5"/>
  <c r="D50" i="5"/>
  <c r="E44" i="5"/>
  <c r="E45" i="5"/>
  <c r="E46" i="5"/>
  <c r="E47" i="5"/>
  <c r="E48" i="5"/>
  <c r="E49" i="5"/>
  <c r="E50" i="5"/>
  <c r="D43" i="5"/>
  <c r="E43" i="5"/>
  <c r="C3" i="3"/>
  <c r="C4" i="3"/>
  <c r="C5" i="3"/>
  <c r="C6" i="3"/>
  <c r="C7" i="3"/>
  <c r="G20" i="3" s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D3" i="3"/>
  <c r="G25" i="3" s="1" a="1"/>
  <c r="G29" i="3" s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C3" i="4"/>
  <c r="C4" i="4"/>
  <c r="C5" i="4"/>
  <c r="C6" i="4"/>
  <c r="C7" i="4"/>
  <c r="C8" i="4"/>
  <c r="C9" i="4"/>
  <c r="G3" i="4" s="1" a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C4" i="2"/>
  <c r="D4" i="2"/>
  <c r="C5" i="2"/>
  <c r="G17" i="2" s="1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D3" i="2"/>
  <c r="G22" i="2" s="1" a="1"/>
  <c r="G25" i="2" s="1"/>
  <c r="C3" i="2"/>
  <c r="H39" i="1"/>
  <c r="H17" i="1"/>
  <c r="I49" i="6" s="1"/>
  <c r="I50" i="6"/>
  <c r="L50" i="6"/>
  <c r="E46" i="1"/>
  <c r="J50" i="6"/>
  <c r="H23" i="1" a="1"/>
  <c r="H26" i="1" s="1"/>
  <c r="G36" i="3"/>
  <c r="H6" i="1" a="1"/>
  <c r="H14" i="1" s="1"/>
  <c r="H31" i="1"/>
  <c r="H28" i="1"/>
  <c r="H29" i="1"/>
  <c r="H25" i="1"/>
  <c r="G25" i="3"/>
  <c r="H30" i="1"/>
  <c r="H23" i="1"/>
  <c r="G31" i="3"/>
  <c r="L49" i="6" l="1"/>
  <c r="G7" i="4"/>
  <c r="G5" i="4"/>
  <c r="G10" i="4"/>
  <c r="G4" i="4"/>
  <c r="G14" i="4"/>
  <c r="G8" i="4"/>
  <c r="G6" i="4"/>
  <c r="G12" i="4"/>
  <c r="G11" i="4"/>
  <c r="G13" i="4"/>
  <c r="G18" i="4"/>
  <c r="G9" i="4"/>
  <c r="G17" i="4"/>
  <c r="G3" i="4"/>
  <c r="G15" i="4"/>
  <c r="G16" i="4"/>
  <c r="H13" i="5"/>
  <c r="H17" i="5"/>
  <c r="H15" i="5"/>
  <c r="H4" i="5"/>
  <c r="H12" i="5"/>
  <c r="H10" i="5"/>
  <c r="H18" i="5"/>
  <c r="H7" i="5"/>
  <c r="H6" i="5"/>
  <c r="H14" i="5"/>
  <c r="H9" i="5"/>
  <c r="H11" i="5"/>
  <c r="H8" i="5"/>
  <c r="H3" i="5"/>
  <c r="H16" i="5"/>
  <c r="H5" i="5"/>
  <c r="H32" i="5"/>
  <c r="H28" i="5"/>
  <c r="H33" i="5"/>
  <c r="H38" i="5"/>
  <c r="H34" i="5"/>
  <c r="H31" i="5"/>
  <c r="H27" i="5"/>
  <c r="H37" i="5"/>
  <c r="H36" i="5"/>
  <c r="H30" i="5"/>
  <c r="H26" i="5"/>
  <c r="H40" i="5"/>
  <c r="H35" i="5"/>
  <c r="H29" i="5"/>
  <c r="H25" i="5"/>
  <c r="H39" i="5"/>
  <c r="I45" i="6"/>
  <c r="L45" i="6" s="1"/>
  <c r="G42" i="2"/>
  <c r="I46" i="6"/>
  <c r="L46" i="6" s="1"/>
  <c r="I58" i="6"/>
  <c r="L58" i="6" s="1"/>
  <c r="G37" i="6"/>
  <c r="H8" i="1"/>
  <c r="H7" i="1"/>
  <c r="G31" i="2"/>
  <c r="G32" i="2"/>
  <c r="G4" i="6" a="1"/>
  <c r="G33" i="2"/>
  <c r="G27" i="3"/>
  <c r="G41" i="3" s="1"/>
  <c r="G22" i="2"/>
  <c r="G35" i="2"/>
  <c r="G3" i="3" a="1"/>
  <c r="H9" i="1"/>
  <c r="H11" i="1"/>
  <c r="H12" i="1"/>
  <c r="G37" i="3"/>
  <c r="G33" i="3"/>
  <c r="G42" i="3"/>
  <c r="J45" i="6" s="1"/>
  <c r="G3" i="2" a="1"/>
  <c r="G25" i="4" a="1"/>
  <c r="H47" i="5"/>
  <c r="D52" i="5"/>
  <c r="I57" i="6" s="1"/>
  <c r="H33" i="1"/>
  <c r="J49" i="6" s="1"/>
  <c r="H20" i="5"/>
  <c r="G15" i="6"/>
  <c r="G22" i="6" a="1"/>
  <c r="G28" i="2"/>
  <c r="G29" i="2"/>
  <c r="G34" i="2"/>
  <c r="G23" i="2"/>
  <c r="G35" i="3"/>
  <c r="G39" i="3"/>
  <c r="G32" i="3"/>
  <c r="G26" i="3"/>
  <c r="G27" i="2"/>
  <c r="H13" i="1"/>
  <c r="G40" i="3"/>
  <c r="G28" i="3"/>
  <c r="G26" i="2"/>
  <c r="G24" i="2"/>
  <c r="H10" i="1"/>
  <c r="H6" i="1"/>
  <c r="G38" i="3"/>
  <c r="G30" i="3"/>
  <c r="G30" i="2"/>
  <c r="G34" i="3"/>
  <c r="H24" i="1"/>
  <c r="H27" i="1"/>
  <c r="G37" i="2"/>
  <c r="J46" i="6" s="1"/>
  <c r="G42" i="4"/>
  <c r="J47" i="6" s="1"/>
  <c r="G20" i="4"/>
  <c r="E52" i="5"/>
  <c r="J57" i="6" s="1"/>
  <c r="H42" i="5"/>
  <c r="J48" i="6" s="1"/>
  <c r="G47" i="4" l="1"/>
  <c r="I47" i="6"/>
  <c r="L47" i="6" s="1"/>
  <c r="H32" i="1"/>
  <c r="I48" i="6"/>
  <c r="L48" i="6" s="1"/>
  <c r="H46" i="5"/>
  <c r="G40" i="4"/>
  <c r="G34" i="4"/>
  <c r="G36" i="4"/>
  <c r="G30" i="4"/>
  <c r="G37" i="4"/>
  <c r="G28" i="4"/>
  <c r="G29" i="4"/>
  <c r="G25" i="4"/>
  <c r="G26" i="4"/>
  <c r="G35" i="4"/>
  <c r="G38" i="4"/>
  <c r="G27" i="4"/>
  <c r="G31" i="4"/>
  <c r="G39" i="4"/>
  <c r="G33" i="4"/>
  <c r="G32" i="4"/>
  <c r="G8" i="3"/>
  <c r="G7" i="3"/>
  <c r="G17" i="3"/>
  <c r="G12" i="3"/>
  <c r="G11" i="3"/>
  <c r="G13" i="3"/>
  <c r="G18" i="3"/>
  <c r="G16" i="3"/>
  <c r="G9" i="3"/>
  <c r="G3" i="3"/>
  <c r="G5" i="3"/>
  <c r="G6" i="3"/>
  <c r="G15" i="3"/>
  <c r="G14" i="3"/>
  <c r="G4" i="3"/>
  <c r="G10" i="3"/>
  <c r="G11" i="2"/>
  <c r="G8" i="2"/>
  <c r="G4" i="2"/>
  <c r="G6" i="2"/>
  <c r="G12" i="2"/>
  <c r="G3" i="2"/>
  <c r="G16" i="2" s="1"/>
  <c r="G9" i="2"/>
  <c r="G10" i="2"/>
  <c r="G7" i="2"/>
  <c r="G5" i="2"/>
  <c r="G15" i="2"/>
  <c r="G14" i="2"/>
  <c r="G13" i="2"/>
  <c r="G4" i="6"/>
  <c r="G11" i="6"/>
  <c r="G12" i="6"/>
  <c r="G6" i="6"/>
  <c r="G7" i="6"/>
  <c r="G8" i="6"/>
  <c r="G10" i="6"/>
  <c r="G9" i="6"/>
  <c r="G5" i="6"/>
  <c r="H41" i="5"/>
  <c r="H38" i="1"/>
  <c r="H15" i="1"/>
  <c r="J17" i="1"/>
  <c r="H16" i="1"/>
  <c r="G25" i="6"/>
  <c r="G24" i="6"/>
  <c r="G30" i="6"/>
  <c r="G27" i="6"/>
  <c r="G29" i="6"/>
  <c r="G28" i="6"/>
  <c r="G23" i="6"/>
  <c r="G22" i="6"/>
  <c r="G26" i="6"/>
  <c r="L57" i="6"/>
  <c r="G36" i="2"/>
  <c r="G46" i="3"/>
  <c r="H19" i="5"/>
  <c r="G19" i="4"/>
  <c r="G13" i="6" l="1"/>
  <c r="I14" i="6"/>
  <c r="G19" i="3"/>
  <c r="G41" i="4"/>
  <c r="G31" i="6"/>
</calcChain>
</file>

<file path=xl/sharedStrings.xml><?xml version="1.0" encoding="utf-8"?>
<sst xmlns="http://schemas.openxmlformats.org/spreadsheetml/2006/main" count="346" uniqueCount="214">
  <si>
    <t>A</t>
  </si>
  <si>
    <t>B</t>
  </si>
  <si>
    <t>A+B</t>
  </si>
  <si>
    <t>Rugby League</t>
  </si>
  <si>
    <t>A1</t>
  </si>
  <si>
    <t>B7</t>
  </si>
  <si>
    <t>C13</t>
  </si>
  <si>
    <t>D19</t>
  </si>
  <si>
    <t>E25</t>
  </si>
  <si>
    <t>F31</t>
  </si>
  <si>
    <t>G37</t>
  </si>
  <si>
    <t>Germany</t>
  </si>
  <si>
    <t>Korea-Japan</t>
  </si>
  <si>
    <t>France</t>
  </si>
  <si>
    <t>USA</t>
  </si>
  <si>
    <t>Italy</t>
  </si>
  <si>
    <t>Mexico</t>
  </si>
  <si>
    <t>Spain</t>
  </si>
  <si>
    <t>Argentina</t>
  </si>
  <si>
    <t>W. Germany</t>
  </si>
  <si>
    <t>England</t>
  </si>
  <si>
    <t>Chile</t>
  </si>
  <si>
    <t>Sweden</t>
  </si>
  <si>
    <t>Switzerland</t>
  </si>
  <si>
    <t>Brazil</t>
  </si>
  <si>
    <t>Uraguay</t>
  </si>
  <si>
    <t>-</t>
  </si>
  <si>
    <t>Rank</t>
  </si>
  <si>
    <t>Score</t>
  </si>
  <si>
    <t>Teams</t>
  </si>
  <si>
    <t>Venue</t>
  </si>
  <si>
    <t>Season</t>
  </si>
  <si>
    <t>Johannesburg</t>
  </si>
  <si>
    <t>2005-06</t>
  </si>
  <si>
    <t>Kandy</t>
  </si>
  <si>
    <t>1995-96</t>
  </si>
  <si>
    <t>Bulawayo</t>
  </si>
  <si>
    <t>Australia-Namibia</t>
  </si>
  <si>
    <t>Knockout</t>
  </si>
  <si>
    <t>443-9</t>
  </si>
  <si>
    <t>438-9</t>
  </si>
  <si>
    <t>434-4</t>
  </si>
  <si>
    <t>398-5</t>
  </si>
  <si>
    <t>397-5</t>
  </si>
  <si>
    <t>Amstelveen</t>
  </si>
  <si>
    <t>A+B bins</t>
  </si>
  <si>
    <t>f</t>
  </si>
  <si>
    <t>Rugby Union World Cup 2003</t>
  </si>
  <si>
    <t>Rugby League - Misc matches</t>
  </si>
  <si>
    <t>Excitement</t>
  </si>
  <si>
    <t>Averages</t>
  </si>
  <si>
    <t xml:space="preserve">Excitement: </t>
  </si>
  <si>
    <t>England-Uraguay</t>
  </si>
  <si>
    <t xml:space="preserve">Knockout: </t>
  </si>
  <si>
    <t>       Australia v South Africa</t>
  </si>
  <si>
    <t>       Sri Lanka v Kenya</t>
  </si>
  <si>
    <t>       New Zealand v Zimbabwe</t>
  </si>
  <si>
    <t>One-day International Cricket 2005-2006</t>
  </si>
  <si>
    <t>AUSTRALIAN RULES FOOTIE (Misc matches)</t>
  </si>
  <si>
    <t>Soccer World Cup 2006</t>
  </si>
  <si>
    <t>|A–B| bins</t>
  </si>
  <si>
    <t>|A–B|</t>
  </si>
  <si>
    <t>Soccer Premiership</t>
  </si>
  <si>
    <t>Soccer World Cup</t>
  </si>
  <si>
    <t>Soccer World Cup Knockout</t>
  </si>
  <si>
    <t>Aussie Rules</t>
  </si>
  <si>
    <t>Rugby Union World Cup</t>
  </si>
  <si>
    <t>1-day Cricket</t>
  </si>
  <si>
    <t>x64</t>
  </si>
  <si>
    <t>Excitement League Table!</t>
  </si>
  <si>
    <t>Rugby World Cup Knockout</t>
  </si>
  <si>
    <t>(A+B)/|A–B|</t>
  </si>
  <si>
    <t>A–B</t>
  </si>
  <si>
    <t xml:space="preserve">Variance: </t>
  </si>
  <si>
    <t>Soccer (misc Premiership matches, 2005-06)</t>
  </si>
  <si>
    <t>x130</t>
  </si>
  <si>
    <t xml:space="preserve">Χ² test: </t>
  </si>
  <si>
    <t>Poi(2.28)</t>
  </si>
  <si>
    <t>Poi(2.30)</t>
  </si>
  <si>
    <t>2006-07</t>
  </si>
  <si>
    <t xml:space="preserve">Σf = n: </t>
  </si>
  <si>
    <t xml:space="preserve">Exctement: </t>
  </si>
  <si>
    <t xml:space="preserve">Mean: </t>
  </si>
  <si>
    <t xml:space="preserve">Σfx = goals: </t>
  </si>
  <si>
    <t>World Records for One Mile Race (Men)</t>
  </si>
  <si>
    <t>Year</t>
  </si>
  <si>
    <t>Date</t>
  </si>
  <si>
    <t>Place</t>
  </si>
  <si>
    <t>Athlete</t>
  </si>
  <si>
    <t>Nationality</t>
  </si>
  <si>
    <t>Time</t>
  </si>
  <si>
    <t>May 31st</t>
  </si>
  <si>
    <t>Cambridge, USA</t>
  </si>
  <si>
    <t>John Paul Jones</t>
  </si>
  <si>
    <t>4m 14.4s</t>
  </si>
  <si>
    <t>July 16th</t>
  </si>
  <si>
    <t>Cambridge USA</t>
  </si>
  <si>
    <t>Norman Taber</t>
  </si>
  <si>
    <t>4m 12.6s</t>
  </si>
  <si>
    <t>August 23rd</t>
  </si>
  <si>
    <t>Stockholm</t>
  </si>
  <si>
    <t>Paavo Nurmi</t>
  </si>
  <si>
    <t>Finland</t>
  </si>
  <si>
    <t>4m 10.4s</t>
  </si>
  <si>
    <t>October 4th</t>
  </si>
  <si>
    <t>Paris</t>
  </si>
  <si>
    <t>Jules Ladoumegue</t>
  </si>
  <si>
    <t>4m 9.2s</t>
  </si>
  <si>
    <t>July 15th</t>
  </si>
  <si>
    <t>Princeton, USA</t>
  </si>
  <si>
    <t>Jack Lovelock</t>
  </si>
  <si>
    <t>New Zealand</t>
  </si>
  <si>
    <t>4m 7.6s</t>
  </si>
  <si>
    <t>May 16th</t>
  </si>
  <si>
    <t>Glenn Cunningham</t>
  </si>
  <si>
    <t>4m 6.8s</t>
  </si>
  <si>
    <t>August 28th</t>
  </si>
  <si>
    <t>Motspur Park, UK</t>
  </si>
  <si>
    <t>Sydney Wooderson</t>
  </si>
  <si>
    <t>UK</t>
  </si>
  <si>
    <t>4m 6.4s</t>
  </si>
  <si>
    <t>July 1st</t>
  </si>
  <si>
    <t>Gothenburg</t>
  </si>
  <si>
    <t>Gunder Hagg</t>
  </si>
  <si>
    <t>4m 6.2s</t>
  </si>
  <si>
    <t>September 4th</t>
  </si>
  <si>
    <t>4m 4.6s</t>
  </si>
  <si>
    <t>Arne Andersson</t>
  </si>
  <si>
    <t>4m 2.6s</t>
  </si>
  <si>
    <t>July 18th</t>
  </si>
  <si>
    <t>Malmo, Sweden</t>
  </si>
  <si>
    <t>4m 1.6s</t>
  </si>
  <si>
    <t>July 17th</t>
  </si>
  <si>
    <t>4m 1.4s</t>
  </si>
  <si>
    <t>May 6th</t>
  </si>
  <si>
    <t>Oxford</t>
  </si>
  <si>
    <t>Roger Bannister</t>
  </si>
  <si>
    <t>3m 59.4s</t>
  </si>
  <si>
    <t>June 21st</t>
  </si>
  <si>
    <t>Turku, Finland</t>
  </si>
  <si>
    <t>John Landy</t>
  </si>
  <si>
    <t>Australia</t>
  </si>
  <si>
    <t>3m 58.0s</t>
  </si>
  <si>
    <t>July 19th</t>
  </si>
  <si>
    <t>London</t>
  </si>
  <si>
    <t>Derek Ibbotson</t>
  </si>
  <si>
    <t>3m 57.2s</t>
  </si>
  <si>
    <t>August 6th</t>
  </si>
  <si>
    <t>Dublin</t>
  </si>
  <si>
    <t>Herb Elliott</t>
  </si>
  <si>
    <t>3m 54.5s</t>
  </si>
  <si>
    <t>January 27th</t>
  </si>
  <si>
    <t>Wanganui, NZ</t>
  </si>
  <si>
    <t>Peter Snell</t>
  </si>
  <si>
    <t>3m 54.4s</t>
  </si>
  <si>
    <t>November 17th</t>
  </si>
  <si>
    <t>Auckland</t>
  </si>
  <si>
    <t>3m 54.1s</t>
  </si>
  <si>
    <t>June 9th</t>
  </si>
  <si>
    <t>Rennes</t>
  </si>
  <si>
    <t>Michel Jazy</t>
  </si>
  <si>
    <t>3m 53.6s</t>
  </si>
  <si>
    <t>Berkeley, USA</t>
  </si>
  <si>
    <t>Jim Ryun</t>
  </si>
  <si>
    <t>3m 51.3s</t>
  </si>
  <si>
    <t>June 23rd</t>
  </si>
  <si>
    <t>Bakersfield, USA</t>
  </si>
  <si>
    <t>3m 51.1s</t>
  </si>
  <si>
    <t>May 17th</t>
  </si>
  <si>
    <t>Kingston, Jamaica</t>
  </si>
  <si>
    <t>Filbert Bayi</t>
  </si>
  <si>
    <t>Tanzania</t>
  </si>
  <si>
    <t>3m 51.0s</t>
  </si>
  <si>
    <t>August 12th</t>
  </si>
  <si>
    <t>John Walker</t>
  </si>
  <si>
    <t>3m 49.4s</t>
  </si>
  <si>
    <t>Oslo</t>
  </si>
  <si>
    <t>Sebastian Coe</t>
  </si>
  <si>
    <t>3m 49.0s</t>
  </si>
  <si>
    <t>Steve Ovett</t>
  </si>
  <si>
    <t>3m 48.8s</t>
  </si>
  <si>
    <t>August 19th</t>
  </si>
  <si>
    <t>Zurich</t>
  </si>
  <si>
    <t>3m 48.53s</t>
  </si>
  <si>
    <t>August 26th</t>
  </si>
  <si>
    <t>Koblenz</t>
  </si>
  <si>
    <t>3m 48.40s</t>
  </si>
  <si>
    <t>Brussels</t>
  </si>
  <si>
    <t>3m 47.33s</t>
  </si>
  <si>
    <t>July 27th</t>
  </si>
  <si>
    <t>Steve Cram</t>
  </si>
  <si>
    <t>3m 46.32s</t>
  </si>
  <si>
    <t>September 5th</t>
  </si>
  <si>
    <t>Stuttgart</t>
  </si>
  <si>
    <t>Algeria</t>
  </si>
  <si>
    <t>3m 44.39s</t>
  </si>
  <si>
    <t>Sec</t>
  </si>
  <si>
    <t>Noureddine Norceli</t>
  </si>
  <si>
    <t>July 7th</t>
  </si>
  <si>
    <t>Rome</t>
  </si>
  <si>
    <t>Hicham Guerrouj</t>
  </si>
  <si>
    <t>Morocco</t>
  </si>
  <si>
    <t>3m 43.13s</t>
  </si>
  <si>
    <t xml:space="preserve">      Sri Lanka v the Netherlands</t>
  </si>
  <si>
    <t>      South Africa v Australia</t>
  </si>
  <si>
    <t>ONE DAY RECORDS</t>
  </si>
  <si>
    <t>South Africa</t>
  </si>
  <si>
    <t>Qatar</t>
  </si>
  <si>
    <t>Russia</t>
  </si>
  <si>
    <t>Goals
per match</t>
  </si>
  <si>
    <t>HOST</t>
  </si>
  <si>
    <t>YEAR</t>
  </si>
  <si>
    <t>Total
Goals</t>
  </si>
  <si>
    <t>THE SOCCER WORLD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</si>
</sst>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2" borderId="1" xfId="0" applyFill="1" applyBorder="1"/>
    <xf numFmtId="0" fontId="0" fillId="0" borderId="1" xfId="0" applyBorder="1"/>
    <xf numFmtId="3" fontId="0" fillId="0" borderId="0" xfId="0" applyNumberFormat="1"/>
    <xf numFmtId="16" fontId="0" fillId="0" borderId="0" xfId="0" applyNumberFormat="1"/>
    <xf numFmtId="1" fontId="0" fillId="0" borderId="0" xfId="0" applyNumberFormat="1"/>
    <xf numFmtId="2" fontId="2" fillId="0" borderId="1" xfId="0" applyNumberFormat="1" applyFont="1" applyBorder="1"/>
    <xf numFmtId="0" fontId="0" fillId="0" borderId="1" xfId="0" applyFill="1" applyBorder="1"/>
    <xf numFmtId="164" fontId="0" fillId="0" borderId="0" xfId="0" applyNumberFormat="1"/>
    <xf numFmtId="2" fontId="0" fillId="2" borderId="1" xfId="0" applyNumberForma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3" fillId="2" borderId="2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3" xfId="0" applyFont="1" applyFill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0" fillId="0" borderId="6" xfId="0" applyBorder="1"/>
    <xf numFmtId="165" fontId="3" fillId="2" borderId="1" xfId="0" applyNumberFormat="1" applyFont="1" applyFill="1" applyBorder="1"/>
    <xf numFmtId="165" fontId="0" fillId="0" borderId="1" xfId="0" applyNumberFormat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0" fillId="4" borderId="6" xfId="0" applyFill="1" applyBorder="1"/>
    <xf numFmtId="1" fontId="0" fillId="0" borderId="1" xfId="0" applyNumberFormat="1" applyBorder="1"/>
    <xf numFmtId="2" fontId="0" fillId="4" borderId="1" xfId="0" applyNumberFormat="1" applyFill="1" applyBorder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/>
    <xf numFmtId="1" fontId="5" fillId="2" borderId="1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6" borderId="2" xfId="0" applyFill="1" applyBorder="1"/>
    <xf numFmtId="1" fontId="0" fillId="0" borderId="0" xfId="0" applyNumberFormat="1" applyAlignment="1">
      <alignment horizontal="right" wrapText="1"/>
    </xf>
    <xf numFmtId="0" fontId="3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4" fillId="0" borderId="0" xfId="0" applyFont="1" applyAlignment="1">
      <alignment horizontal="left" wrapText="1"/>
    </xf>
    <xf numFmtId="0" fontId="3" fillId="6" borderId="1" xfId="0" applyFont="1" applyFill="1" applyBorder="1" applyAlignment="1">
      <alignment horizontal="center"/>
    </xf>
    <xf numFmtId="0" fontId="0" fillId="0" borderId="3" xfId="0" applyBorder="1"/>
    <xf numFmtId="0" fontId="0" fillId="0" borderId="3" xfId="0" applyNumberFormat="1" applyBorder="1"/>
    <xf numFmtId="1" fontId="0" fillId="0" borderId="3" xfId="0" applyNumberFormat="1" applyBorder="1" applyAlignment="1">
      <alignment horizontal="right"/>
    </xf>
    <xf numFmtId="0" fontId="8" fillId="7" borderId="7" xfId="0" applyFont="1" applyFill="1" applyBorder="1" applyAlignment="1">
      <alignment horizontal="center" vertical="center" wrapText="1"/>
    </xf>
    <xf numFmtId="0" fontId="9" fillId="7" borderId="7" xfId="1" applyFont="1" applyFill="1" applyBorder="1" applyAlignment="1" applyProtection="1">
      <alignment horizontal="center" vertical="center" wrapText="1"/>
    </xf>
    <xf numFmtId="0" fontId="10" fillId="7" borderId="7" xfId="0" applyFont="1" applyFill="1" applyBorder="1" applyAlignment="1">
      <alignment wrapText="1"/>
    </xf>
    <xf numFmtId="0" fontId="10" fillId="7" borderId="7" xfId="0" applyFont="1" applyFill="1" applyBorder="1" applyAlignment="1">
      <alignment horizontal="center" wrapText="1"/>
    </xf>
    <xf numFmtId="0" fontId="9" fillId="7" borderId="7" xfId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7" borderId="7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horizontal="right" wrapText="1"/>
    </xf>
    <xf numFmtId="0" fontId="11" fillId="7" borderId="7" xfId="0" applyFont="1" applyFill="1" applyBorder="1" applyAlignment="1">
      <alignment horizontal="right" wrapText="1"/>
    </xf>
    <xf numFmtId="2" fontId="12" fillId="0" borderId="1" xfId="0" applyNumberFormat="1" applyFont="1" applyBorder="1"/>
    <xf numFmtId="0" fontId="3" fillId="2" borderId="1" xfId="0" applyFont="1" applyFill="1" applyBorder="1" applyAlignment="1">
      <alignment horizontal="right" wrapText="1"/>
    </xf>
    <xf numFmtId="0" fontId="13" fillId="0" borderId="0" xfId="0" applyFont="1"/>
    <xf numFmtId="0" fontId="14" fillId="0" borderId="1" xfId="0" applyFont="1" applyBorder="1"/>
    <xf numFmtId="2" fontId="14" fillId="0" borderId="1" xfId="0" applyNumberFormat="1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UK SOCCER PREMIERSHIP
Goals per match</a:t>
            </a:r>
          </a:p>
        </c:rich>
      </c:tx>
      <c:layout>
        <c:manualLayout>
          <c:xMode val="edge"/>
          <c:yMode val="edge"/>
          <c:x val="0.32723112128146453"/>
          <c:y val="3.8596491228070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668192219679639E-2"/>
          <c:y val="0.20350946926216168"/>
          <c:w val="0.87185354691075512"/>
          <c:h val="0.65263381522003572"/>
        </c:manualLayout>
      </c:layout>
      <c:barChart>
        <c:barDir val="col"/>
        <c:grouping val="clustered"/>
        <c:varyColors val="0"/>
        <c:ser>
          <c:idx val="1"/>
          <c:order val="0"/>
          <c:tx>
            <c:v>Goals data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'Soccer Premiership'!$F$4:$F$12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'Soccer Premiership'!$G$4:$G$12</c:f>
              <c:numCache>
                <c:formatCode>General</c:formatCode>
                <c:ptCount val="9"/>
                <c:pt idx="0">
                  <c:v>16</c:v>
                </c:pt>
                <c:pt idx="1">
                  <c:v>33</c:v>
                </c:pt>
                <c:pt idx="2">
                  <c:v>21</c:v>
                </c:pt>
                <c:pt idx="3">
                  <c:v>32</c:v>
                </c:pt>
                <c:pt idx="4">
                  <c:v>17</c:v>
                </c:pt>
                <c:pt idx="5">
                  <c:v>9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4-4A9F-BA32-27F98AAF554B}"/>
            </c:ext>
          </c:extLst>
        </c:ser>
        <c:ser>
          <c:idx val="0"/>
          <c:order val="1"/>
          <c:tx>
            <c:v>Poisson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'Soccer Premiership'!$F$4:$F$12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'Soccer Premiership'!$I$4:$I$12</c:f>
              <c:numCache>
                <c:formatCode>#,##0.0</c:formatCode>
                <c:ptCount val="9"/>
                <c:pt idx="0">
                  <c:v>13.296946873019872</c:v>
                </c:pt>
                <c:pt idx="1">
                  <c:v>30.317038870485309</c:v>
                </c:pt>
                <c:pt idx="2">
                  <c:v>34.561424312353253</c:v>
                </c:pt>
                <c:pt idx="3">
                  <c:v>26.266682477388468</c:v>
                </c:pt>
                <c:pt idx="4">
                  <c:v>14.972009012111428</c:v>
                </c:pt>
                <c:pt idx="5">
                  <c:v>6.8272361095228087</c:v>
                </c:pt>
                <c:pt idx="6">
                  <c:v>2.5943497216186668</c:v>
                </c:pt>
                <c:pt idx="7">
                  <c:v>0.84501676647008106</c:v>
                </c:pt>
                <c:pt idx="8">
                  <c:v>0.24082977844397324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4-4A9F-BA32-27F98AAF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0139120"/>
        <c:axId val="-140135312"/>
      </c:barChart>
      <c:catAx>
        <c:axId val="-14013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3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13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3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UK SOCCER PREMIERSHIP
Goal DIFFERENCES per match</a:t>
            </a:r>
          </a:p>
        </c:rich>
      </c:tx>
      <c:layout>
        <c:manualLayout>
          <c:xMode val="edge"/>
          <c:yMode val="edge"/>
          <c:x val="0.30821989717038795"/>
          <c:y val="3.58422939068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7507418993068E-2"/>
          <c:y val="0.20071754843451933"/>
          <c:w val="0.86758184303172048"/>
          <c:h val="0.65233203241218785"/>
        </c:manualLayout>
      </c:layout>
      <c:barChart>
        <c:barDir val="col"/>
        <c:grouping val="clustered"/>
        <c:varyColors val="0"/>
        <c:ser>
          <c:idx val="1"/>
          <c:order val="0"/>
          <c:tx>
            <c:v>Goals data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'Soccer Premiership'!$F$22:$F$30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'Soccer Premiership'!$G$22:$G$30</c:f>
              <c:numCache>
                <c:formatCode>General</c:formatCode>
                <c:ptCount val="9"/>
                <c:pt idx="0">
                  <c:v>28</c:v>
                </c:pt>
                <c:pt idx="1">
                  <c:v>62</c:v>
                </c:pt>
                <c:pt idx="2">
                  <c:v>26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E-41EA-9969-B144B3460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0136400"/>
        <c:axId val="-140134768"/>
      </c:barChart>
      <c:catAx>
        <c:axId val="-14013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3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13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3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SOCCER WORLD CUP 2010
Goals scored per match</a:t>
            </a:r>
          </a:p>
        </c:rich>
      </c:tx>
      <c:layout>
        <c:manualLayout>
          <c:xMode val="edge"/>
          <c:yMode val="edge"/>
          <c:x val="0.26809679621146554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3015962208434898"/>
          <c:w val="0.83646222098879042"/>
          <c:h val="0.62698655671253689"/>
        </c:manualLayout>
      </c:layout>
      <c:barChart>
        <c:barDir val="col"/>
        <c:grouping val="clustered"/>
        <c:varyColors val="0"/>
        <c:ser>
          <c:idx val="0"/>
          <c:order val="0"/>
          <c:tx>
            <c:v>Goals Data</c:v>
          </c:tx>
          <c:spPr>
            <a:solidFill>
              <a:srgbClr val="8080FF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'Soccer World Cup'!$G$6:$G$14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'Soccer World Cup'!$H$6:$H$14</c:f>
              <c:numCache>
                <c:formatCode>General</c:formatCode>
                <c:ptCount val="9"/>
                <c:pt idx="0">
                  <c:v>5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D-4C52-A4BE-6221031D7B26}"/>
            </c:ext>
          </c:extLst>
        </c:ser>
        <c:ser>
          <c:idx val="1"/>
          <c:order val="1"/>
          <c:tx>
            <c:v>Poisson</c:v>
          </c:tx>
          <c:spPr>
            <a:solidFill>
              <a:srgbClr val="80206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'Soccer World Cup'!$G$6:$G$14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'Soccer World Cup'!$J$6:$J$14</c:f>
              <c:numCache>
                <c:formatCode>0.0</c:formatCode>
                <c:ptCount val="9"/>
                <c:pt idx="0">
                  <c:v>6.4165659982594399</c:v>
                </c:pt>
                <c:pt idx="1">
                  <c:v>14.758101795996708</c:v>
                </c:pt>
                <c:pt idx="2">
                  <c:v>16.97181706539622</c:v>
                </c:pt>
                <c:pt idx="3">
                  <c:v>13.011726416803768</c:v>
                </c:pt>
                <c:pt idx="4">
                  <c:v>7.4817426896621662</c:v>
                </c:pt>
                <c:pt idx="5">
                  <c:v>3.4416016372445939</c:v>
                </c:pt>
                <c:pt idx="6">
                  <c:v>1.3192806276104285</c:v>
                </c:pt>
                <c:pt idx="7">
                  <c:v>0.43347792050056916</c:v>
                </c:pt>
                <c:pt idx="8">
                  <c:v>0.1246249021439137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D-4C52-A4BE-6221031D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140208"/>
        <c:axId val="-140139664"/>
      </c:barChart>
      <c:catAx>
        <c:axId val="-14014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1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13966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140208"/>
        <c:crosses val="autoZero"/>
        <c:crossBetween val="between"/>
      </c:valAx>
      <c:spPr>
        <a:solidFill>
          <a:srgbClr val="FFBB00"/>
        </a:solidFill>
        <a:ln w="12700">
          <a:solidFill>
            <a:srgbClr val="00BB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15634037702386"/>
          <c:y val="0.3293663292088489"/>
          <c:w val="0.84450514731234994"/>
          <c:h val="0.48412865058534349"/>
        </c:manualLayout>
      </c:layout>
      <c:overlay val="0"/>
      <c:spPr>
        <a:solidFill>
          <a:srgbClr val="DDDDDD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DDDDDD"/>
    </a:solidFill>
    <a:ln w="3175">
      <a:solidFill>
        <a:srgbClr val="FFFFFF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SOCCER WORLD CUP 2010
Goal Difference per match</a:t>
            </a:r>
          </a:p>
        </c:rich>
      </c:tx>
      <c:layout>
        <c:manualLayout>
          <c:xMode val="edge"/>
          <c:yMode val="edge"/>
          <c:x val="0.26530612244897961"/>
          <c:y val="3.0651340996168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38775510204078E-2"/>
          <c:y val="0.22988591761672958"/>
          <c:w val="0.86224489795918369"/>
          <c:h val="0.639849137366564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'Soccer World Cup'!$G$23:$G$31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'Soccer World Cup'!$H$23:$H$31</c:f>
              <c:numCache>
                <c:formatCode>General</c:formatCode>
                <c:ptCount val="9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B-45FE-B520-B8A0123B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138576"/>
        <c:axId val="-140135856"/>
      </c:barChart>
      <c:catAx>
        <c:axId val="-14013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13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1358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138576"/>
        <c:crosses val="autoZero"/>
        <c:crossBetween val="between"/>
      </c:valAx>
      <c:spPr>
        <a:solidFill>
          <a:srgbClr val="FFBB00"/>
        </a:solidFill>
        <a:ln w="12700">
          <a:solidFill>
            <a:srgbClr val="00BBFF"/>
          </a:solidFill>
          <a:prstDash val="solid"/>
        </a:ln>
      </c:spPr>
    </c:plotArea>
    <c:plotVisOnly val="1"/>
    <c:dispBlanksAs val="gap"/>
    <c:showDLblsOverMax val="0"/>
  </c:chart>
  <c:spPr>
    <a:solidFill>
      <a:srgbClr val="DDDDDD"/>
    </a:solidFill>
    <a:ln w="3175">
      <a:solidFill>
        <a:srgbClr val="FFFFFF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-140134224"/>
        <c:axId val="-140138032"/>
      </c:scatterChart>
      <c:valAx>
        <c:axId val="-140134224"/>
        <c:scaling>
          <c:orientation val="minMax"/>
          <c:max val="2026"/>
          <c:min val="1930"/>
        </c:scaling>
        <c:delete val="0"/>
        <c:axPos val="b"/>
        <c:majorGridlines>
          <c:spPr>
            <a:ln w="3175">
              <a:solidFill>
                <a:srgbClr val="00BBFF"/>
              </a:solidFill>
              <a:prstDash val="solid"/>
            </a:ln>
          </c:spPr>
        </c:majorGridlines>
        <c:minorGridlines>
          <c:spPr>
            <a:ln w="3175">
              <a:solidFill>
                <a:srgbClr val="FFBB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YEAR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ln w="3175">
            <a:solidFill>
              <a:srgbClr val="00BBFF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40138032"/>
        <c:crosses val="autoZero"/>
        <c:crossBetween val="midCat"/>
        <c:majorUnit val="8"/>
        <c:minorUnit val="4"/>
      </c:valAx>
      <c:valAx>
        <c:axId val="-14013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BBFF"/>
              </a:solidFill>
              <a:prstDash val="solid"/>
            </a:ln>
          </c:spPr>
        </c:majorGridlines>
        <c:minorGridlines>
          <c:spPr>
            <a:ln w="3175">
              <a:solidFill>
                <a:srgbClr val="FFBB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GOALS SCORED PER MATCH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ln w="3175">
            <a:solidFill>
              <a:srgbClr val="00BBFF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40134224"/>
        <c:crosses val="autoZero"/>
        <c:crossBetween val="midCat"/>
      </c:valAx>
      <c:spPr>
        <a:solidFill>
          <a:srgbClr val="DDDDDD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DDDDDD"/>
    </a:solidFill>
    <a:ln w="3175">
      <a:solidFill>
        <a:srgbClr val="00BB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World Cup Goals per match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'Soccer World Cup'!$H$48:$H$50</c:f>
              <c:numCache>
                <c:formatCode>General</c:formatCode>
                <c:ptCount val="3"/>
                <c:pt idx="0">
                  <c:v>1930</c:v>
                </c:pt>
                <c:pt idx="1">
                  <c:v>1934</c:v>
                </c:pt>
                <c:pt idx="2">
                  <c:v>1938</c:v>
                </c:pt>
              </c:numCache>
            </c:numRef>
          </c:xVal>
          <c:yVal>
            <c:numRef>
              <c:f>'Soccer World Cup'!$I$48:$I$50</c:f>
              <c:numCache>
                <c:formatCode>0.00</c:formatCode>
                <c:ptCount val="3"/>
                <c:pt idx="0">
                  <c:v>3.8889999999999998</c:v>
                </c:pt>
                <c:pt idx="1">
                  <c:v>4.1180000000000003</c:v>
                </c:pt>
                <c:pt idx="2">
                  <c:v>4.6669999999999998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4A-4CAA-970B-A1C75C2026A2}"/>
            </c:ext>
          </c:extLst>
        </c:ser>
        <c:ser>
          <c:idx val="1"/>
          <c:order val="1"/>
          <c:tx>
            <c:strRef>
              <c:f>'Soccer World Cup'!$I$53:$I$70</c:f>
              <c:strCache>
                <c:ptCount val="18"/>
                <c:pt idx="0">
                  <c:v>4.00</c:v>
                </c:pt>
                <c:pt idx="1">
                  <c:v>5.39</c:v>
                </c:pt>
                <c:pt idx="2">
                  <c:v>3.60</c:v>
                </c:pt>
                <c:pt idx="3">
                  <c:v>2.78</c:v>
                </c:pt>
                <c:pt idx="4">
                  <c:v>2.78</c:v>
                </c:pt>
                <c:pt idx="5">
                  <c:v>2.97</c:v>
                </c:pt>
                <c:pt idx="6">
                  <c:v>2.55</c:v>
                </c:pt>
                <c:pt idx="7">
                  <c:v>2.68</c:v>
                </c:pt>
                <c:pt idx="8">
                  <c:v>2.81</c:v>
                </c:pt>
                <c:pt idx="9">
                  <c:v>2.54</c:v>
                </c:pt>
                <c:pt idx="10">
                  <c:v>2.21</c:v>
                </c:pt>
                <c:pt idx="11">
                  <c:v>2.71</c:v>
                </c:pt>
                <c:pt idx="12">
                  <c:v>2.67</c:v>
                </c:pt>
                <c:pt idx="13">
                  <c:v>2.52</c:v>
                </c:pt>
                <c:pt idx="14">
                  <c:v>2.30</c:v>
                </c:pt>
                <c:pt idx="15">
                  <c:v>2.27</c:v>
                </c:pt>
                <c:pt idx="16">
                  <c:v>2.67</c:v>
                </c:pt>
                <c:pt idx="17">
                  <c:v>2.64</c:v>
                </c:pt>
              </c:strCache>
            </c:strRef>
          </c:tx>
          <c:spPr>
            <a:ln w="12700">
              <a:solidFill>
                <a:srgbClr val="80206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'Soccer World Cup'!$H$53:$H$71</c:f>
              <c:numCache>
                <c:formatCode>General</c:formatCode>
                <c:ptCount val="19"/>
                <c:pt idx="0">
                  <c:v>1950</c:v>
                </c:pt>
                <c:pt idx="1">
                  <c:v>1954</c:v>
                </c:pt>
                <c:pt idx="2">
                  <c:v>1958</c:v>
                </c:pt>
                <c:pt idx="3">
                  <c:v>1962</c:v>
                </c:pt>
                <c:pt idx="4">
                  <c:v>1966</c:v>
                </c:pt>
                <c:pt idx="5">
                  <c:v>1970</c:v>
                </c:pt>
                <c:pt idx="6">
                  <c:v>1974</c:v>
                </c:pt>
                <c:pt idx="7">
                  <c:v>1978</c:v>
                </c:pt>
                <c:pt idx="8">
                  <c:v>1982</c:v>
                </c:pt>
                <c:pt idx="9">
                  <c:v>1986</c:v>
                </c:pt>
                <c:pt idx="10">
                  <c:v>1990</c:v>
                </c:pt>
                <c:pt idx="11">
                  <c:v>1994</c:v>
                </c:pt>
                <c:pt idx="12">
                  <c:v>1998</c:v>
                </c:pt>
                <c:pt idx="13">
                  <c:v>2002</c:v>
                </c:pt>
                <c:pt idx="14">
                  <c:v>2006</c:v>
                </c:pt>
                <c:pt idx="15">
                  <c:v>2010</c:v>
                </c:pt>
                <c:pt idx="16">
                  <c:v>2014</c:v>
                </c:pt>
                <c:pt idx="17">
                  <c:v>2018</c:v>
                </c:pt>
                <c:pt idx="18">
                  <c:v>2022</c:v>
                </c:pt>
              </c:numCache>
            </c:numRef>
          </c:xVal>
          <c:yVal>
            <c:numRef>
              <c:f>'Soccer World Cup'!$I$53:$I$70</c:f>
              <c:numCache>
                <c:formatCode>0.00</c:formatCode>
                <c:ptCount val="18"/>
                <c:pt idx="0">
                  <c:v>4</c:v>
                </c:pt>
                <c:pt idx="1">
                  <c:v>5.3849999999999998</c:v>
                </c:pt>
                <c:pt idx="2">
                  <c:v>3.6</c:v>
                </c:pt>
                <c:pt idx="3">
                  <c:v>2.7810000000000001</c:v>
                </c:pt>
                <c:pt idx="4">
                  <c:v>2.7810000000000001</c:v>
                </c:pt>
                <c:pt idx="5">
                  <c:v>2.9689999999999999</c:v>
                </c:pt>
                <c:pt idx="6">
                  <c:v>2.5529999999999999</c:v>
                </c:pt>
                <c:pt idx="7">
                  <c:v>2.6840000000000002</c:v>
                </c:pt>
                <c:pt idx="8">
                  <c:v>2.8079999999999998</c:v>
                </c:pt>
                <c:pt idx="9">
                  <c:v>2.5379999999999998</c:v>
                </c:pt>
                <c:pt idx="10">
                  <c:v>2.2120000000000002</c:v>
                </c:pt>
                <c:pt idx="11">
                  <c:v>2.7120000000000002</c:v>
                </c:pt>
                <c:pt idx="12">
                  <c:v>2.6720000000000002</c:v>
                </c:pt>
                <c:pt idx="13">
                  <c:v>2.516</c:v>
                </c:pt>
                <c:pt idx="14">
                  <c:v>2.2999999999999998</c:v>
                </c:pt>
                <c:pt idx="15">
                  <c:v>2.27</c:v>
                </c:pt>
                <c:pt idx="16">
                  <c:v>2.67</c:v>
                </c:pt>
                <c:pt idx="17">
                  <c:v>2.64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4A-4CAA-970B-A1C75C202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136944"/>
        <c:axId val="-138661312"/>
      </c:scatterChart>
      <c:valAx>
        <c:axId val="-140136944"/>
        <c:scaling>
          <c:orientation val="minMax"/>
          <c:max val="2022"/>
          <c:min val="1930"/>
        </c:scaling>
        <c:delete val="0"/>
        <c:axPos val="b"/>
        <c:majorGridlines>
          <c:spPr>
            <a:ln w="3175">
              <a:solidFill>
                <a:srgbClr val="FFBB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BB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38661312"/>
        <c:crosses val="autoZero"/>
        <c:crossBetween val="midCat"/>
        <c:majorUnit val="8"/>
        <c:minorUnit val="4"/>
      </c:valAx>
      <c:valAx>
        <c:axId val="-138661312"/>
        <c:scaling>
          <c:orientation val="minMax"/>
        </c:scaling>
        <c:delete val="0"/>
        <c:axPos val="l"/>
        <c:majorGridlines>
          <c:spPr>
            <a:ln w="3175">
              <a:solidFill>
                <a:srgbClr val="FFBB00"/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3175">
            <a:solidFill>
              <a:srgbClr val="FFBB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40136944"/>
        <c:crossesAt val="193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DDDDDD"/>
    </a:solidFill>
    <a:ln w="3175">
      <a:solidFill>
        <a:srgbClr val="FFBB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AUSSIE RULES FOOTIE
Points per match</a:t>
            </a:r>
          </a:p>
        </c:rich>
      </c:tx>
      <c:layout>
        <c:manualLayout>
          <c:xMode val="edge"/>
          <c:yMode val="edge"/>
          <c:x val="0.2923505873241255"/>
          <c:y val="5.4744525547445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38440911140574E-2"/>
          <c:y val="0.2189784924200438"/>
          <c:w val="0.81967431820546821"/>
          <c:h val="0.60949013723578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'Aussie Rules'!$F$3:$F$15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'Aussie Rules'!$G$3:$G$15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16</c:v>
                </c:pt>
                <c:pt idx="7">
                  <c:v>24</c:v>
                </c:pt>
                <c:pt idx="8">
                  <c:v>35</c:v>
                </c:pt>
                <c:pt idx="9">
                  <c:v>25</c:v>
                </c:pt>
                <c:pt idx="10">
                  <c:v>21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6-4D49-87CA-131A5EFE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6777648"/>
        <c:axId val="-153472288"/>
      </c:barChart>
      <c:catAx>
        <c:axId val="-14677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7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472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7776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AUSSIE RULES FOOTIE
Point DIFFERENCES per match</a:t>
            </a:r>
          </a:p>
        </c:rich>
      </c:tx>
      <c:layout>
        <c:manualLayout>
          <c:xMode val="edge"/>
          <c:yMode val="edge"/>
          <c:x val="0.22950877042009094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9316591200775"/>
          <c:y val="0.21285224041572703"/>
          <c:w val="0.8606580341157416"/>
          <c:h val="0.618476321207961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'Aussie Rules'!$F$22:$F$35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</c:numCache>
            </c:numRef>
          </c:cat>
          <c:val>
            <c:numRef>
              <c:f>'Aussie Rules'!$G$22:$G$35</c:f>
              <c:numCache>
                <c:formatCode>General</c:formatCode>
                <c:ptCount val="14"/>
                <c:pt idx="0">
                  <c:v>1</c:v>
                </c:pt>
                <c:pt idx="1">
                  <c:v>39</c:v>
                </c:pt>
                <c:pt idx="2">
                  <c:v>18</c:v>
                </c:pt>
                <c:pt idx="3">
                  <c:v>22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E-446E-A4D6-B0A3B55E6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3472832"/>
        <c:axId val="-153466848"/>
      </c:barChart>
      <c:catAx>
        <c:axId val="-1534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4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RUGBY UNION WORLD CUP Cup 2003
Total points per game</a:t>
            </a:r>
          </a:p>
        </c:rich>
      </c:tx>
      <c:layout>
        <c:manualLayout>
          <c:xMode val="edge"/>
          <c:yMode val="edge"/>
          <c:x val="0.2"/>
          <c:y val="3.6363636363636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48101265822785E-2"/>
          <c:y val="0.21090909090909091"/>
          <c:w val="0.88607594936708856"/>
          <c:h val="0.6363636363636363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'Rugby World Cup'!$G$3:$G$18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'Rugby World Cup'!$H$3:$H$18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0-4B98-8960-E40B26A3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3467392"/>
        <c:axId val="-140133136"/>
      </c:barChart>
      <c:catAx>
        <c:axId val="-1534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3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13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RUGBY UNION WORLD CUP Cup 2003
Score DIFFERENCE per game</a:t>
            </a:r>
          </a:p>
        </c:rich>
      </c:tx>
      <c:layout>
        <c:manualLayout>
          <c:xMode val="edge"/>
          <c:yMode val="edge"/>
          <c:x val="0.17737789203084833"/>
          <c:y val="4.8442906574394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15681233933158E-2"/>
          <c:y val="0.19723216714452979"/>
          <c:w val="0.86889460154241649"/>
          <c:h val="0.657440557148432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'Rugby World Cup'!$G$25:$G$40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'Rugby World Cup'!$H$25:$H$40</c:f>
              <c:numCache>
                <c:formatCode>General</c:formatCode>
                <c:ptCount val="16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C-4333-803D-071E03E36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0133680"/>
        <c:axId val="-140137488"/>
      </c:barChart>
      <c:catAx>
        <c:axId val="-14013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3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1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3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Rugby Union World Cup 2003
Total points per game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val>
            <c:numRef>
              <c:f>'Rugby League'!#REF!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'Rugby League'!#REF!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7E-410B-B43D-E58148E9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470656"/>
        <c:axId val="-153470112"/>
      </c:barChart>
      <c:catAx>
        <c:axId val="-1534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347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4701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3470656"/>
        <c:crosses val="autoZero"/>
        <c:crossBetween val="between"/>
      </c:valAx>
      <c:spPr>
        <a:solidFill>
          <a:srgbClr val="FFBB00"/>
        </a:solidFill>
        <a:ln w="12700">
          <a:solidFill>
            <a:srgbClr val="00BBFF"/>
          </a:solidFill>
          <a:prstDash val="solid"/>
        </a:ln>
      </c:spPr>
    </c:plotArea>
    <c:plotVisOnly val="1"/>
    <c:dispBlanksAs val="gap"/>
    <c:showDLblsOverMax val="0"/>
  </c:chart>
  <c:spPr>
    <a:solidFill>
      <a:srgbClr val="DDDDDD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Rugby Union World Cup 2003
Score DIFFERENCE per game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val>
            <c:numRef>
              <c:f>'Rugby League'!#REF!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'Rugby League'!#REF!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E2-47F7-A7EC-6F8B0341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469568"/>
        <c:axId val="-153469024"/>
      </c:barChart>
      <c:catAx>
        <c:axId val="-1534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346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4690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3469568"/>
        <c:crosses val="autoZero"/>
        <c:crossBetween val="between"/>
      </c:valAx>
      <c:spPr>
        <a:solidFill>
          <a:srgbClr val="FFBB00"/>
        </a:solidFill>
        <a:ln w="12700">
          <a:solidFill>
            <a:srgbClr val="00BBFF"/>
          </a:solidFill>
          <a:prstDash val="solid"/>
        </a:ln>
      </c:spPr>
    </c:plotArea>
    <c:plotVisOnly val="1"/>
    <c:dispBlanksAs val="gap"/>
    <c:showDLblsOverMax val="0"/>
  </c:chart>
  <c:spPr>
    <a:solidFill>
      <a:srgbClr val="DDDDDD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RUGBY LEAGUE (misc)
Total points per match</a:t>
            </a:r>
          </a:p>
        </c:rich>
      </c:tx>
      <c:layout>
        <c:manualLayout>
          <c:xMode val="edge"/>
          <c:yMode val="edge"/>
          <c:x val="0.32917705735660846"/>
          <c:y val="4.0816326530612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69326683291769E-2"/>
          <c:y val="0.1870754513294913"/>
          <c:w val="0.87281795511221949"/>
          <c:h val="0.6700702529438142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'Rugby League'!$F$3:$F$18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'Rugby League'!$G$3:$G$18</c:f>
              <c:numCache>
                <c:formatCode>General</c:formatCode>
                <c:ptCount val="16"/>
                <c:pt idx="0">
                  <c:v>0</c:v>
                </c:pt>
                <c:pt idx="1">
                  <c:v>4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12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C44-AAC3-65894958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3467936"/>
        <c:axId val="-153471744"/>
      </c:barChart>
      <c:catAx>
        <c:axId val="-15346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7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47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6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RUGBY LEAGUE (misc)
Point DIFFERENCES per match</a:t>
            </a:r>
          </a:p>
        </c:rich>
      </c:tx>
      <c:layout>
        <c:manualLayout>
          <c:xMode val="edge"/>
          <c:yMode val="edge"/>
          <c:x val="0.25063291139240507"/>
          <c:y val="3.66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70886075949367E-2"/>
          <c:y val="0.19666730685972286"/>
          <c:w val="0.87088607594936707"/>
          <c:h val="0.6633354926285567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'Rugby League'!$F$25:$F$40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'Rugby League'!$G$25:$G$40</c:f>
              <c:numCache>
                <c:formatCode>General</c:formatCode>
                <c:ptCount val="16"/>
                <c:pt idx="0">
                  <c:v>1</c:v>
                </c:pt>
                <c:pt idx="1">
                  <c:v>49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E-4547-9C81-8D59AC19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3471200"/>
        <c:axId val="-153468480"/>
      </c:barChart>
      <c:catAx>
        <c:axId val="-1534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6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46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7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ONE-DAY CRICKET 2005-2006 Internationals
Run DIFFERENCES per match</a:t>
            </a:r>
          </a:p>
        </c:rich>
      </c:tx>
      <c:layout>
        <c:manualLayout>
          <c:xMode val="edge"/>
          <c:yMode val="edge"/>
          <c:x val="0.15671667907183243"/>
          <c:y val="3.6303630363036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02183424147391E-2"/>
          <c:y val="0.21452214354548121"/>
          <c:w val="0.87313644943361668"/>
          <c:h val="0.6402660899665131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'1-day Cricket'!$F$25:$F$40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cat>
          <c:val>
            <c:numRef>
              <c:f>'1-day Cricket'!$G$25:$G$40</c:f>
              <c:numCache>
                <c:formatCode>General</c:formatCode>
                <c:ptCount val="16"/>
                <c:pt idx="0">
                  <c:v>0</c:v>
                </c:pt>
                <c:pt idx="1">
                  <c:v>30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6-4621-8005-ACB6B9AE6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659328"/>
        <c:axId val="-163658784"/>
      </c:barChart>
      <c:catAx>
        <c:axId val="-1636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36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365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365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ONE-DAY CRICKET 2005-2006 Internationals
Total runs scored per match</a:t>
            </a:r>
          </a:p>
        </c:rich>
      </c:tx>
      <c:layout>
        <c:manualLayout>
          <c:xMode val="edge"/>
          <c:yMode val="edge"/>
          <c:x val="0.16216216216216217"/>
          <c:y val="3.6303630363036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09090909090912E-2"/>
          <c:y val="0.25412623158464698"/>
          <c:w val="0.87469287469287471"/>
          <c:h val="0.5874606392476254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'1-day Cricket'!$F$3:$F$18</c:f>
              <c:numCache>
                <c:formatCode>General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'1-day Cricket'!$G$3:$G$18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0-4358-903D-04A94248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6774384"/>
        <c:axId val="-146774928"/>
      </c:barChart>
      <c:catAx>
        <c:axId val="-146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77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7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77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85447263017362E-2"/>
          <c:y val="0.11904808038845636"/>
          <c:w val="0.89586114819759677"/>
          <c:h val="0.718256751677020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[1]Sheet1!$A$3:$A$36</c:f>
              <c:numCache>
                <c:formatCode>General</c:formatCode>
                <c:ptCount val="34"/>
                <c:pt idx="0">
                  <c:v>1913</c:v>
                </c:pt>
                <c:pt idx="1">
                  <c:v>1915</c:v>
                </c:pt>
                <c:pt idx="2">
                  <c:v>1923</c:v>
                </c:pt>
                <c:pt idx="3">
                  <c:v>1931</c:v>
                </c:pt>
                <c:pt idx="4">
                  <c:v>1933</c:v>
                </c:pt>
                <c:pt idx="5">
                  <c:v>1934</c:v>
                </c:pt>
                <c:pt idx="6">
                  <c:v>1937</c:v>
                </c:pt>
                <c:pt idx="7">
                  <c:v>1942</c:v>
                </c:pt>
                <c:pt idx="8">
                  <c:v>1942</c:v>
                </c:pt>
                <c:pt idx="9">
                  <c:v>1943</c:v>
                </c:pt>
                <c:pt idx="10">
                  <c:v>1944</c:v>
                </c:pt>
                <c:pt idx="11">
                  <c:v>1945</c:v>
                </c:pt>
                <c:pt idx="12">
                  <c:v>1954</c:v>
                </c:pt>
                <c:pt idx="13">
                  <c:v>1954</c:v>
                </c:pt>
                <c:pt idx="14">
                  <c:v>1957</c:v>
                </c:pt>
                <c:pt idx="15">
                  <c:v>1958</c:v>
                </c:pt>
                <c:pt idx="16">
                  <c:v>1962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1975</c:v>
                </c:pt>
                <c:pt idx="22">
                  <c:v>1975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1985</c:v>
                </c:pt>
                <c:pt idx="29">
                  <c:v>1993</c:v>
                </c:pt>
                <c:pt idx="30">
                  <c:v>1999</c:v>
                </c:pt>
                <c:pt idx="31">
                  <c:v>2001</c:v>
                </c:pt>
                <c:pt idx="32">
                  <c:v>2003</c:v>
                </c:pt>
                <c:pt idx="33">
                  <c:v>2005</c:v>
                </c:pt>
              </c:numCache>
            </c:numRef>
          </c:xVal>
          <c:yVal>
            <c:numRef>
              <c:f>[1]Sheet1!$H$3:$H$38</c:f>
              <c:numCache>
                <c:formatCode>General</c:formatCode>
                <c:ptCount val="36"/>
                <c:pt idx="0">
                  <c:v>254.4</c:v>
                </c:pt>
                <c:pt idx="1">
                  <c:v>252.6</c:v>
                </c:pt>
                <c:pt idx="2">
                  <c:v>250.4</c:v>
                </c:pt>
                <c:pt idx="3">
                  <c:v>249.2</c:v>
                </c:pt>
                <c:pt idx="4">
                  <c:v>247.6</c:v>
                </c:pt>
                <c:pt idx="5">
                  <c:v>246.8</c:v>
                </c:pt>
                <c:pt idx="6">
                  <c:v>246.4</c:v>
                </c:pt>
                <c:pt idx="7">
                  <c:v>246.2</c:v>
                </c:pt>
                <c:pt idx="8">
                  <c:v>244.6</c:v>
                </c:pt>
                <c:pt idx="9">
                  <c:v>242.6</c:v>
                </c:pt>
                <c:pt idx="10">
                  <c:v>241.6</c:v>
                </c:pt>
                <c:pt idx="11">
                  <c:v>241.4</c:v>
                </c:pt>
                <c:pt idx="12">
                  <c:v>239.4</c:v>
                </c:pt>
                <c:pt idx="13">
                  <c:v>238</c:v>
                </c:pt>
                <c:pt idx="14">
                  <c:v>237.2</c:v>
                </c:pt>
                <c:pt idx="15">
                  <c:v>234.5</c:v>
                </c:pt>
                <c:pt idx="16">
                  <c:v>234.1</c:v>
                </c:pt>
                <c:pt idx="17">
                  <c:v>234.1</c:v>
                </c:pt>
                <c:pt idx="18">
                  <c:v>233.6</c:v>
                </c:pt>
                <c:pt idx="19">
                  <c:v>231.3</c:v>
                </c:pt>
                <c:pt idx="20">
                  <c:v>231.1</c:v>
                </c:pt>
                <c:pt idx="21">
                  <c:v>231</c:v>
                </c:pt>
                <c:pt idx="22">
                  <c:v>229.4</c:v>
                </c:pt>
                <c:pt idx="23">
                  <c:v>229</c:v>
                </c:pt>
                <c:pt idx="24">
                  <c:v>228.8</c:v>
                </c:pt>
                <c:pt idx="25">
                  <c:v>228.53</c:v>
                </c:pt>
                <c:pt idx="26">
                  <c:v>228.4</c:v>
                </c:pt>
                <c:pt idx="27">
                  <c:v>227.32999999999998</c:v>
                </c:pt>
                <c:pt idx="28">
                  <c:v>226.32</c:v>
                </c:pt>
                <c:pt idx="29">
                  <c:v>224.39</c:v>
                </c:pt>
                <c:pt idx="30">
                  <c:v>223.13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5E-4945-A4FF-840244D92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3466304"/>
        <c:axId val="-153465760"/>
      </c:scatterChart>
      <c:valAx>
        <c:axId val="-153466304"/>
        <c:scaling>
          <c:orientation val="minMax"/>
          <c:max val="2005"/>
          <c:min val="19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65760"/>
        <c:crosses val="autoZero"/>
        <c:crossBetween val="midCat"/>
        <c:majorUnit val="10"/>
        <c:minorUnit val="10"/>
      </c:valAx>
      <c:valAx>
        <c:axId val="-153465760"/>
        <c:scaling>
          <c:orientation val="minMax"/>
          <c:max val="270"/>
          <c:min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6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en.wikipedia.org/wiki/Image:Flag_of_South_Africa.svg" TargetMode="External"/><Relationship Id="rId7" Type="http://schemas.openxmlformats.org/officeDocument/2006/relationships/hyperlink" Target="http://en.wikipedia.org/wiki/Image:Flag_of_New_Zealand.svg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en.wikipedia.org/wiki/Image:Flag_of_Sri_Lanka.svg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://en.wikipedia.org/wiki/Image:Flag_of_Australia.svg" TargetMode="External"/><Relationship Id="rId10" Type="http://schemas.openxmlformats.org/officeDocument/2006/relationships/chart" Target="../charts/chart16.xml"/><Relationship Id="rId4" Type="http://schemas.openxmlformats.org/officeDocument/2006/relationships/image" Target="../media/image3.png"/><Relationship Id="rId9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</xdr:row>
      <xdr:rowOff>152400</xdr:rowOff>
    </xdr:from>
    <xdr:to>
      <xdr:col>16</xdr:col>
      <xdr:colOff>381000</xdr:colOff>
      <xdr:row>18</xdr:row>
      <xdr:rowOff>114300</xdr:rowOff>
    </xdr:to>
    <xdr:graphicFrame macro="">
      <xdr:nvGraphicFramePr>
        <xdr:cNvPr id="6169" name="Chart 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20</xdr:row>
      <xdr:rowOff>0</xdr:rowOff>
    </xdr:from>
    <xdr:to>
      <xdr:col>16</xdr:col>
      <xdr:colOff>381000</xdr:colOff>
      <xdr:row>36</xdr:row>
      <xdr:rowOff>66675</xdr:rowOff>
    </xdr:to>
    <xdr:graphicFrame macro="">
      <xdr:nvGraphicFramePr>
        <xdr:cNvPr id="6170" name="Chart 2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</xdr:row>
      <xdr:rowOff>85725</xdr:rowOff>
    </xdr:from>
    <xdr:to>
      <xdr:col>16</xdr:col>
      <xdr:colOff>38100</xdr:colOff>
      <xdr:row>17</xdr:row>
      <xdr:rowOff>57150</xdr:rowOff>
    </xdr:to>
    <xdr:graphicFrame macro="">
      <xdr:nvGraphicFramePr>
        <xdr:cNvPr id="1078" name="Chart 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19</xdr:row>
      <xdr:rowOff>57150</xdr:rowOff>
    </xdr:from>
    <xdr:to>
      <xdr:col>16</xdr:col>
      <xdr:colOff>266700</xdr:colOff>
      <xdr:row>34</xdr:row>
      <xdr:rowOff>114300</xdr:rowOff>
    </xdr:to>
    <xdr:graphicFrame macro="">
      <xdr:nvGraphicFramePr>
        <xdr:cNvPr id="1079" name="Chart 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46</xdr:row>
      <xdr:rowOff>200025</xdr:rowOff>
    </xdr:from>
    <xdr:to>
      <xdr:col>18</xdr:col>
      <xdr:colOff>476250</xdr:colOff>
      <xdr:row>71</xdr:row>
      <xdr:rowOff>9525</xdr:rowOff>
    </xdr:to>
    <xdr:graphicFrame macro="">
      <xdr:nvGraphicFramePr>
        <xdr:cNvPr id="1080" name="Chart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133350</xdr:colOff>
      <xdr:row>49</xdr:row>
      <xdr:rowOff>28575</xdr:rowOff>
    </xdr:from>
    <xdr:to>
      <xdr:col>18</xdr:col>
      <xdr:colOff>419100</xdr:colOff>
      <xdr:row>65</xdr:row>
      <xdr:rowOff>123825</xdr:rowOff>
    </xdr:to>
    <xdr:graphicFrame macro="">
      <xdr:nvGraphicFramePr>
        <xdr:cNvPr id="1081" name="Chart 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304800</xdr:colOff>
      <xdr:row>49</xdr:row>
      <xdr:rowOff>142875</xdr:rowOff>
    </xdr:to>
    <xdr:sp macro="" textlink="">
      <xdr:nvSpPr>
        <xdr:cNvPr id="1082" name="AutoShape 53" descr="data:image/jpeg;base64,/9j/4AAQSkZJRgABAQAAAQABAAD/2wCEAAkGBxQQEhMSEhQVEhQVFhcYGBQYFxgVHBgYGRYXIBoaGBoeHygsGRolHRgaITIhJSkrLi4uFyAzODMsNygtLisBCgoKDg0OGxAQGywlICQsLDA0LCwsLCwsLC8sLCwsLCw0LCwsLCwsNCwsLCwsLCwsLCwsLCwsLDQsLCwsLCwsLP/AABEIAREAuQMBEQACEQEDEQH/xAAcAAEAAgMBAQEAAAAAAAAAAAAABQYDBAcCAQj/xABLEAABAwIDBgQCBgUJBQkBAAABAAIDBBEFEiEGEzFBUWEHInGBMpEUQlKhsdFicoKSwRUjNEOis8Lh8Bc2U3STJDM1Y3OUstLxFv/EABsBAQADAQEBAQAAAAAAAAAAAAACAwQFAQYH/8QANhEAAgIBAgMECgIBBQEBAQAAAAECAxEEEiExQQUTUXEiMmGBkaGxwdHwFOEzBhUjQlLxwjT/2gAMAwEAAhEDEQA/AO4oAgCAIAgCAIAgCA162ujgbnlkZG37T3Bo+ZXjeCMpxisyeCs1niPQR3AkdKR9hjj8ibA+xUe8iZpa6ldTRPitR/8ADqPXJH/907xFf+41e3995uUniVh77AyPiJ+3G77y0ED5p3iLY6ymXUs1BiMVQ3PDIyVvVjg63rbgVJNPkaIyUllM2l6SCAIAgCAIAgCAIAgCAIAgCAIAgCA8SytY0ucQ1rQSXE2AA4knkEPG0llnNNqPEs3MdCOxncL/APTafxd8uaplb4HK1PaOPRr+JTI3RVDt5WS1UjzxLWscR2Dnv4ewVLmuuTDGyufGxybJSCgwv6z639psX+EI5QfJv5Fyjpeu4x1uGYaQd3UTsP6UJcPusoZfSSfmvuvweSjpekmvcVw4bnkEcJEpJs36mY9AHW17Kam8cV9zOo5ltg8/IyMwytpJN4yKohkb9ZrHggeoGo7cFNceKNEY21vk0de2Y26gkp4TVzRRVBBD23sLhxAceTSQAbHhdWxmscTq16qDitzWS4RvDgC0ggi4I1BB5g8wrDUekAQBAEAQBAEAQBAEAQBAEAQHmSQNBc4gAAkk6AAcST0QN4OKbcbXur3mKIltM06DgZCPrO7dG+514ZpzyfP6zWOx7Y8vqe9nMTiiAbLRwzW+vqHe97gn2CzytjyksktNZFL0oJlsjrsMlHnpjGeuQfi0/wAFW5aZ88r3v7M6KnRLnH5EdX4FRv8ANT1WT9CRjiPQOsC31s5e/wDA1wn8SqVFT4xlggZsHcX5G2kceG7OcH00B+YCp3YeE8+XEzy0+XhcTDNshU2L90Y2t1L3kMDQOZPHTtr0utFc3Lo/emvqUS0Nq4pYNzabHZ6wCMuIiaAMvDeEAXe/qSdcvAeuqlLUbvIs1NtlvBPh9SqTUZHJexsTMDhKJafD7a11FIIJnXpnm2v9U4/WHRpPEe/W98J4N+h1mx7JcvodpWg7oQBAEAQBAEAQBAEAQBAEAQHOfFvaAsY2jjNnSDNKRyZfyt/aIN+ze6qsl0OZ2jftjsXUqGytNRO/pTp2m/1QMlu5ALr+yzScf+zaOfpY0Sf/ACZz8vydCpMCw14G7kH/AFLH5HVVPT0y5WP4r8HZhVR0wfKrY4caeRp/Rfz/AGxe37pUX2fn1Z/vuEqF/wBSFqaB8RyyMLD3sQe4I0I/0bLnXU2UvEv6K3BrmjUlg5i9+VuN+Vrc1XCfHBBxJfaHEZJmRQOv5WtMvUyWGh9Off0XQ1WpeFW+a5+ZZbJySi/eauE7MOqeByMHF5F/Zo5n7h9yr0tcrpexdSEdPuNDaOhpo3MhpmGR17bzWWSV9vhZb6o4kNAbztYXWmc4zl3dS5dSu6uPCEf7ZVcVwx8Ti2Rm7eLXYS1xFwCLlpIvY8ASrE3F7Wc3UUOuR1Lwwxw1NNunm8kFm35lh+A+1i39kdVtrllYOxoL+8rw+aLmrDcEAQBAEAQBAEAQBAEAQHxzgASdANSUB+c8bxM1dTNOf6x5I7NGjB7NACyyeeJ8xqbN83I28NYsdrJadcCx0Ud+S5tskuZ0q455G8bDoFQmnyLcYPXTtqFJSa5M8LPgmKndTEtbmiZmDg0C9wbA27hdXSaj/jnJxWYrng0wm8PPQrUYu7zG1zdzuJ1Op7lcxek8y97M5KT4i+YNp4G5I9GhvN36x+8+/Fap6iViVNSwuWOr8/uWObl6KJuOnhw+MyGxkItm+s4/Zb0bf8yulFV6Orjz+rLcRrWSh45gshjkq6g5C93kj+s9zjcuf9hgFyGjXQXI4GpQcYd5Pmzn3VPa5z6mh4f1LqauhJBEdRnjudA7oR1s9obf1HVaqm017TNot1dyzyln9+J2lajvBAEAQBAEAQBAEAQBAEBBbdVm5w+qfex3RaD3fZg+9yjLkynUS21yfsPz9CVnZ8zJHX9i9ig2NstSDmcARH0HLN0PbiPuFX8TvHmx8PBfdnd0elUIJy5l4hoo2fCxo9gtENNTD1Ype43np8LCNWtI7gK3bFdBjJFsoqKV1hFTud+oy597arLDU6W2WyMot+4lLSOK3Shj3G+zDomxuibG1jHAgtaAy9x2591plXFxcMcGQ2pLCKNiZjDyyEWjaeNyS53NxJ49B09187qZw3bK/VXzfiZJ4zhGPD64wkvYAXWs1x1tfiQOZ/1qo1WypeUuP0PIyxxRL4LGHF1VUOu1psC7W7uw7cgOfotemipt33PgvHx/fmWw/wDUjUmjOKTkvuyniGuttOevJxtqeQHzujOWpszyiv34srce+lx5IqOOYq2fEqbcACKGSCKIAWBDZBqByBJ07ALZuzLh7DmWWqeqjt5LCXxO0rUd8IAgCAIAgCAIAgCAIAgKj4rf+GVHrF/fRqE/VM2r/wATOVeHtCKivp2OF2hxkcO0bS4eozBo91XFZZytJWp3LPQ/QavO8VPHMRkEzmteWtbYAA25A3PXivlO1NdfHUShGTSWOXlk7Wj09bqUpLLZtHEDLSSXPmFge4LgPwU/9xnfoLFP1o4Xmm0s/VP+yjuFXqY45EPSuyPa7oQV8/C51TU10afwOhat8HHxLrUNLmODTYlpAPQkaFfossyg9vVHzbRUn7P7mN0s5Dg0aMF7OPABx6XtouLHRumLstxw5L6ZKHUorLIeGJ0jjbu5zuTQOLj0A/yWOEJWyfxb+5UlkxSzukyxtu7WzGep6depUoqdjUF7l+/Mi23wRt1ezlc9v0duVsVyTZwAdr8TubuWh6BdBVXQ9BRePdh/PJ7Oi2S25WDC3DKTBMtRVOM85+BjQLjq5rSRwHMn77LVFOv0rHx6JfvH5G7svsOV0/Q4tc2+SOjU8wkY17eDmhwv0IuFtXE9ksNpmRDwIAgCAIAgCAIAgCAICB28ojPh9UwC53RcB1LLPAHe7VGXIqujuraOVeEjSKionGu6pn2/Wc5lvua5ZLrHXVOyPNJsy9lVKV2Hy4IvdHi0rH5i9zuoJJB9uXsvlq+0dTXPfub9j5P8e4+wt0lUo7UkvIz4yQ97ZW8Ht+Tm6EH7l52nZG2cb4cpL4NcGvoV6TMIuuXNP5MxUl9WgXzjLbve4+8LBROW5wis7ljHzXzSLLUuEn04/kBiwzl0Pcltw6XNGw9rfLRfonZd3faSuXsx8OH2OFdHbY0R+02MUtPHlqnCz+EernOseTRroefBab+7cdtnJlum0V2qe2uOfp8SIwTH6CsDqWHNEXg+UtyF1tTZ2tyAL2ve1+6ohXRKDqhwz8fnnJdq+yL9NDdNLb4pmnWbQ0OFymNrJJpR8bm5XFl+RLiNew91GEKdO+GW/wB8kT0XYd18O8jiK6Zzx+TI7aXE3mrw6rhqHugnkYGxC7Q0NfG14Iv5ic7gbi4tZW2Se+Mk+DOjpKIfxr6bK0pwT482+bXljHTmVjH55pjUzTU0ueeRsMcjwWNjbmu2ONrhq92WxIOgzfaN6pbpZbXPgdDTqmrZGFixBOTS45eOMm14Z4I7Rg8cjYImzBgkDGhwZfKCBwbfkFvjnHE+OtcXNuGcZ4Z5m4vSAQBAEAQBAEAQBAEAQAoCpMpabDJHxwU7WMmAdIQSSdXCwuTZoubNFgMx4Lja7X/xrFW4Zi1x8eqNej0KlBzg8PJFOYASAbjkeo5FfK2JRk1F5Xj7Duxk2svgzcw+HeOEZNr3t0zW5+vD5KelqV9nct4zy88cPjy+BnvnsW9Ll9DK1hjfqLFpGnosct+l1CU1xi18uJ45KyHDk0SeLUoDhI3g/wDH/P8ANdP/AFBo1Ca1Ffqz+vP5rj8TFpbW1sfNGxgk1rsPqP4rX/pnVr0tO/Nff7P4lWrhxUiHxPYOGpq3VM0kjmuy3h4DygC2biG6XsLak68l9PKiMp7maKu17qdOqK0l7evH7+0qc9FEMbgipGhjWPZnDeAcwOdJ6eUAHvfmqdq79KJ11bZ/tMpXvLlyzzxlY+78jU2ego3uxB9e5olDn5WvdlNyX5ywX8z82mlyLDqo1qHpb+ZdrJauPcLSp7cLly6c/Zjx4czLs1gs9TDhrwP5mGome95IAa0SRO4E63LHjS+qQi3GLfJZIa7VU026iOfSlGKS8eDX3ReMcqoJnxF0Zl3Egkb5i0ZxwNvrW5XXN1PbtCmlCO7D58l7vE4mn01sYy9LG5YfXh9izgr6FHLPqAIAgCAIAgCAIAgCAIAgITaijzsEg4s4/qnj8tD81xu2tN3lSsXOP0fP4czodn3bJ7H1+pFYPE2YOhdofiY7mDzHccDb1XG0EK9TF6azg+cX4eK++PPqbNVKVUlbHlya+hjMToX2OjmkH8iOy5V8LdJdiXCUXn8PyLFONsMrkycr4hNGJW8QNfTmPZd/tTTx1+kjq6vWS+XVe78nMom6puuR6oniWIxn4mjT05fkodnTj2hoJaWXrRXD/wDL93Ly8xcnVZvXJkex5aQRoQV8nTbZprlOPCUX+o1tKSwzW282hkp6PeQAhz3Bjn/8IEG5PfgAT9odgf0anXx1GnVtXXn7H4HnZmihbqdlvJLOP/X7zZQdjtoaegbLO9r5ql92tbwDW8SXPPNx4kAnQd17VONab6nd7R0d+rnGtNRrXzfkvDkuRb8DwOnxSEV1XAI3vc4nI+SNr2tNg4jNzA487X5q5RhKPeTWPkce/WX6Ox6bT2NxWOaTeeq5eJK1c7crYomiOFgAa0CwIHDTp2Xx/a3a/wDIfc08IL5/0VU1NSc5vMmZsHw3ORI4eUHQfaP5LT2L2Y7Wr7F6K5e1/j6kdVqdq2R5ljX2JyggCAIAgCAIAgCAIAgCAID45txY8CvGk1hgp+IUbqaUFvw3uw/wPp+C+K1+knorlKHBc4vw9nu+a953aLo6ivEufX8kw/LVx3FhI3l/D0K6Vir7W0/DCtj+/B/IwLdpbMP1Wa2FVm6Ja/4SdexXI7I7QejtdN3CLfH2P94Mu1NPeLdHn9T7UMMT7sNubTyseXccln1W/szXbquXNeDi+n29wratrxL3mKWYPcSBYni3oefqOd1k7SnXbd31XKXHHg+q+PH3k64OMcM+NcRe1tRYgi4cOhHNV6PXXaSe6t+a6M9lFS5mkzCaMHMaGnLuwGX90iwX0MP9SVY9Krj7H/R7Keoax30seb/JIVFQ6QWNmtHBjeGnC/X8Fyu0O2rtX6Hqx8F9/EhXTGvlz8T1h9FvXa/COPfsrexezHq7N0/Ujz9vs/Ps8zy+/u44XNlhaLaBfoCSSwjlH1egIAgCAIAgCAIAgCAIAgCAIDDVUzZWlrhcH7u47qm+iF8HCxZTJ12ShLdErVTSPpnggm3Jw/A918RrtHdoLVKLeOkl9H7fkzr12w1EcNcfA8yVBecxAvzI0v691zNZqZaiW+aW7q119vmSjWoLC5Hth5XNuQ6eiz2XTnGMZPKjyItLOT0qQEAQBrS4gDidFbRTK6xVw5t4PG1FZZY6aEMaGjl956r9Q0mmhpqY1Q5L5+LOTObnLLMq0kAgCAIAgCAIAgCAIAgCAIAgCAIDHPCHtLXC4KquphdB1zWUyUZOLyir1tIYXWOoPA9R+a/Pe0+z5aS3a+KfJ+P9o7NNytjnqeGOXLaJNGUOUMEcH26HgLkGCQwWG7i88tB6n/L8V9V/pnSbrJXyXq8F5vn8vqZNXPCUSZX2hgCAIAgCAIAgCAIAgCAIAgCAIAgCAICt1tQBVmkkNhOwywOPKRmkjB7ZX/tP7LDrtJDVVuqXufgz2m91W+f60aDgWktOhBsV+dXUyqm4SXFHfTUllHoPVG082nrOvMHm08l69we7SzYVFljb31+a/ROxKO60UPbx+PL5YONqJbrGba6xSEAQBAEAQBAEAQBAEAQBAEAQBAEAQFD8W43NhpqiM5ZIZxld9nM0m/7zG6Kq3hhmDXtwjGa5pm4K1tZTRVjBbMMsjfsvGhHsdL8wWlfOdvaNSitTFex/Z/b4Hc7L1Ssjjx5fdGsHr5ZwOvg+51HYeYPrHXI9UcMJsS4IusbbADoAF+n1QUIRiuiS+B863l5PSsPAgCAIAgCAIAgCAIAgCAIAgCAIAgCAqXigy9A7/wBSP/5KjUPEV5/kxdoLND931Kt4c1u6kdTP/wC6qBp2lDfuzNFr9WN6rNBxtUqp8mijs6x1SS+HmTNTGY3uYeLTb8j7jVfGX6d02SrlzT/fij7muasgpLqeM6p2k8GSmd52+oXjj9iFi9Bl8X6UfNBAEAQBAEAQBAEAQBAEAQBAEAQBAEAQFP8AE2cCmYzm+Qf2blYdZLjGPm/gsfcya1/8WPFoolHEdLHK4EFrujgbtPsQD7LmyscJbkYoRyXvFH7+GKqaLFwyyDo4aH5OuPkqe16VZCOpj5P7fj4H1XZV+5bH5/kiM64ODs4PUUlnA9wozjmLRGUcxaOhRPzNB6gH5r9CpmrK4zXVJ/E+XksNo9qw8CAIAgCAIAgCAIAgCAIAgCAIAgCAIDl3iRiGeqZEDpG259Xf/i5V0t9kn4cPu/r8jl66zM1Dw4kZQngufaeVly2WeHiWnd8MgzDsbWNvuPsVp0Uo2Rlp58mv38nR0tjhLK6cSJqYjG9zHcWmx/P0PFfPW0yqm4S5o+vrmrIqUeTMWZQwTwXjZyr3kI6t0P8AD/XZfVdjXb9OoPnHh7uny+h87rqu7tfgyVXWMYQBAEAQBAEAQBAEAQBAEAQBAEAQEca8Pm3TDcMBdI7lccG+t9T6W6rK7lK7u49OL/BHdl4RxPGK/fVc0h+s/wDBY4RzXnxy/i8nz19mdRJkhRSrLZE1VyLBhtYY3teOLTdZFKVclKPNGyueHks+0FCKiNtRFqQNQOJb+Y/1yW7X0LVVLUVc8cV7Pyjv9n6pQeyXJ/J/2VRfPneJLAsS+jyXPwO0cP4+y16LVPTW7+j4Py8fd+TJrNN30OHNci+seHAEG4OoK+wjJSSlF5TPm2mnhnpSPAgCAIAgCAIAgCAIAgCAIAgNauxCKAZpZGRjq4gKudsIes/z8CMpKKy3gpGP7dtfeKlOnB0vA+jOnr8rLFdqZtYgse18/h09/wADFZrIv0YP3mzsbJmhqnDiGAD916r0FeHN+X3LaJZg2cf313E9ST8yr4xxFI+dseZZJahqlnsrNFVuSZp6pYp1m2Myy7O7Rbg5XasPHt3Xununp5ZXGL5r7r94myq9cmTmI4GyoG9p3NudS3kT/hKs1Ggr1K73TtZfTp/TO9pe0XBbbOK8ev8AZXKqjkiNpGOb3I09jwK4ttFlX+SLX0+PI7Fd1dnqNMkMEx10Hld54+nNv6v5LXoe0Zaf0Xxj4eHl+DNq9CrvSjwl9S40VdHMLxuDu3Meo5L6enUV3R3VvJwbaZ1PE1g2VcVhAEAQBAEAQBAEAQBAEAQHKfE/ZKd0zqyHNMwgZ49XOjygC7RzZpcgcCSeHCmcOLaOXrtNKT3x4nPaeptwKplHJx+MXwOjeFOLgzSwO4yMBbfmWXuPWzr/ALJXunjtk/adXs6/dJwZQto8LdRVUsDgQGuJYftRn4HDrpp6gjkptY4GPUUuubRqxTWVbiZMNciQgrbKiVRbG/HM3GV/dVOkvV6Nyi2jlpzeN5HbkorT4lujlPxX7x95bHWyhyZMxeJ8zdHRsf31H4LXCVyXGSfmvw/sWLtV/wDn5mtVeJjjwpae/VwLvy/FS2p84x+Bb/vFvKP1Zb9hvps5NTVBkEZFo4WRtYXX+u7i4C3AE63vbQXvrrS44S9xsot1FnpWvh4FyVxoCAIAgCAIAgCAIAgCAIAgCArePbD0dYS58e7kPGSM5CT1I4OPcglRcEzPbpa7OaKjL4XzwvElLVNDmkOYXtLC0jh5hmv8vZQ7vwMf+3yhLdXLiWDEdmn4lE2OvibHMz4KmB4cO/lcAQDzbqOdweEtueZrlV3scWL3ooeJeGVbCTuslQ3kWuDHe7XkAegcVBwZz7Ozpr1eJG//AMdXjT6LJ/ZP4FQ2PwMz0N3/AJM0exleeFM/3LB+Lk2PwI/wLn/1Nyn8PK9/GNsf60jP8JcirkTj2bc+awTND4USGxnqGNHMRtL/AO061vkVNVPqaYdl/wDqXwLjgOxFJRkObHvJBwkkOcg9QODT3AurFBI31aSqvkuJZFI0hAEAQBAEAQBAEAQBAEAQBAEAQBAEAQBAEAQBAEAQBAEAQBAEAQBAEBT9oPEejoZ308wlzsy3ysBHmaHCxzDkVfDTzmsoqldGLwzxh3iVRzx1EsbZiyna10hyDQOdZoHm1J1/dKS0800n1Cti1k22bd0ponV9pdy1+Q+UZr5gOF+FyOaj3Mt+zqe97Hbu6EMPF+gJAAqCToAIxck8ABm4qz+LYQV8XyJTaHxCo6CbcT7zOGtc7K0ODc3AON+NtdORChCic1lEpXRi8MtgdcXGoKpLSt4LtvTVcdTLHvGilbmlD25SBZ50F/0HfJWyplFpPqVxsjJNroNmdt6XEN7uc43TQ52duXQ34am/D8EsplDGRC2M+R5w3byjnppazM6OCJ2RzpG2JdYGzQLlx8w0HVJUzUtvUKyLWSIpvFzD3vDCZowTbeOj8v3EkD2U3pbEiC1EGya2m22pcP3W+L3CZpcx0bQ8Foy63v8ApBQhTKecdCc7Iw5mrgHiPQ1srYY3vbI7RoewtDjbgCLi/Y2Xs6JxWWeRujJ4JDDNrIKirmomZ99CHF922bZrmtNjfXVwUZVSUVJ8mSVictpl2p2lhw2Js0+fK54jGRuY5i1zuFxpZhXldbm8ITmoLLK9R+LOGyODTI+O5td8Zt7lt7DuVa9NYuhBXwLxFIHAOaQ5rgCHA3BB4EHmFnLim414n0FNIYsz5ntJa4RNzAEcRmJAJHYlXx005LJTK6MXgP8AE2iFM2q/nTG6R0Xwah7WBxBF+FiNQSn8ee7ae99HGSa2l2mhw+Fk8+fI94YMrcxu5rnC4vws0quFbm8IlOaissiMY8SaOkcxsu9u+JkoswHyyC7b68VOOnnJZRGV0Y8yT2Z2upcRzfRpMzmAFzHNLXAHnY8R3F1GdUoesSjOMuRPKsmEAQHCdtZJWbQF0EYmlDockbuDnbhuh1H4hdCpJ0ceX9mGzPfcC7bSvqH4HVPq4Y6eZzdY4xo0CVobc5jcka8frLPDb3q2vKL557t5KXT/AO7Mv/Mj+9jWh/8A9Hu+xSv8BNeE9ZViGBrqeFtCwTPNU6xcbPeSB5uIfcXLeDSq9QoZfHj4E6HLasrgUqWaHEBilZPLHHM7K6nY9wDjZ9y1rb6kRsaz9paMOG2K5dSrhPdJnYPCvGfpeHQ3N3w/zL/2LZSfVhafW6w6iG2bNVMt0Ecyxmp/k+ox2n4CaO7R13krDYejJ3/urXFb4wfh+/YzyeyUkfWt/kqaZl8hnwgWH/muiaL+udjz7lP8kU/CQS7tv2o0tpaJ8GC4aLWbLJNM+32nD+aPru7qVck7pEZpquJ03xMpqcYM8NDBGxsO4tbQ52BuT1aTw5ErJQ5d6aLku7OZ4q+X6LgRteQb7IHaA2qWboH9GwaPRa443T/ehRLO2BP4c6Wsx6IYk1tPPC0FkcbfK8x3ey78xvoS6+vw20VUsRp9DimTWZW+n0JDYj/eLEf1Jv76FRt/wR/fE9r/AM0je8ev6BB/zTf7mdR0frvyJan1DY2+p4HYI10wbnbDDunEDMJCGWDTx1F7jpdeUuXe8D21Lu+J82NlmGzxc3NvRT1W666GXd2+63slu3v/AGZQrz3RpeA8EP0aZ7Q0z72zzpmDMrcgH6JOY9zfopavO5LoR02NvtMfj3EBS05AAvO4mwtcmM6nqbD7l7o/WfkNRyXmZfGyQHDKWxBvPGR3G4m1HbUfNeaT/I/Iaj1EVnFKiWHFcOfDFv5W0dPlizZMx3MgIueGhJ9lbFJ1STeOJCTasjjwLZ4f7NVba+pxGribTb1r2thaWk3e5hJ8pNgMnPUkk2HOm6yOxQi8ltUJbnJnSVlLwgCAqlVsLFJiDcRMsgkDmHIMuTysDRyvwHVXK5qGwr7pbtxNbQ4S2tp5aZ7nMbIAC5trixB0uD0VcJbZJolKO5YZX2eH0Iw92Hb2XdukEmfyZ7hzTb4bW8vRW9+9+/BDult2m7SbIsiw52HMlkEbmvaZPLnyyPc5w4W+sW8OBUXa3PfglsSjtNPB/DaggiEb4W1BuTvJWguN+VwBYBey1E285wRjTBLGDY2K2LZhW9EU0sjZct2vy2BbfUWA1INj6DovLbnZjKPa61DkaW1vhvT4lP8ASJJJY3FjWEMyWOW+urSb2NvYKVeolBYR5OmM3lmfbHYCDE5I5JJJIjGzIN3k1F7i+Zp4XPzXlV8q1hCdUZ8yUxDZinqKRtFK3NExrGt1s5uRtmuaeTgPxI4GyhGyUZblzJOCcdrKpH4SQeRstVVSwsN2wueA0dtBp+zYq7+VLolkr7hdWTuP7DwVb6R2Z8IpLbtkeUNsHMIBBB0GQDSyrhc4p+0slWnj2HrHNjIqqsgrd5JFNBltky2cGvLgHXB01I0toUja4xcejPJVpy3ETiPhhDNUS1IqamJ8ri527c1trm5AOW9tBxPJTjqGoqOERdKbyZ6vw6ilo20clRUPa2ffiRzmuffIW5blvw2cTwXivaluSR66k47WacPhLS5mmaeqqA3QMfIMtumjQQPQhS/lS6JIj3EepfaeBsbGsY0MY0BrWgWAAFgAOQAWZvJfjBR8Q8LaZ0xmppp6J7r3ELsrdTc5ebQegNuy0R1MsYaT8yl0RzlcDeh8P4PoclHNJNUCSXfb2RwMjZMjWgsdbSwbzv8AEb3Bso9/LduXAl3S27WRVN4S04dHvqipqI4/ghe4ZQNPLw0bpwbZTeql0SRDuFniT1XsbFJXxYgXyNkiaGtjGXJYNeNdL/XPPkFWrWoOBY4LduLKqiYQBAEAQBAEAQBAEBSds9spKSoip4Gse4tzPDg4/EbMa2xFjoTz4hZ7ru7Md+pcLFCJt4RtkHyCGpidTSmwF+BJ4XuAW35cR3UIatN4ksFkL8vbJYZZRVszmPO3OBcsuLgdSOi0747tueJflZweYq6N7srZGOd9kOBPyuoq6tvapLPmMo9w1DH3yOa62hsQbetl7GyM/VaZ7kVNSyMZnuawdXEBeznGCzJ4PG0uZiosRimvupGvtxAOo9QowthP1XkKSfIisKxKpfUSRyxBsTc1ngEcDprcg3CzV32u3ZKPDjxw/dx5EIyk5NNcCN2T2skramSMsY2JrS5tr5hrpc31v6Be16iU7FHo8/IqpvdkmuhcVsNIQBAEAQBAEAQBAEAQBAEAQBAcM2uqZW4xKYxeUSxhgte5yMDRbnfTTuslsVJvP7yOHqXNanMefA3MXNXHOyor4jdxFhdoaQ36oLb5ffX11WbUVyn6/UucrIyUrUSO1WKRzyMqIyQySIXB4tc0uDmn0Fvmq9WlOSkuqL7LE3uRM4lSNoaZh/r5dL3+FtvOB8w2/wCkoWaZUV5frP5eP4yXyxCPtI2jqpaUwz5S1sgzNuR52aX0HAEEcexVEYWaeSny+6IKTjhm3tVFJKRUsvJA9oLXDXILahw+rrdadVVOcu8XGL5ew9sy/SXI3tltq6YZIXMEDzZucfC49zxBJ66d1o0c6oralh+Pj7z2u+PqvgVfD8QMVdNYkf0m4va+Vsh16/CqoRatyvF/czRs22P3m/4O2c+pdzDYx7Eu/L7lp09eJ58F9f8A4edny3bn5HT1tOmEAQBAEAQBAEAQBAEAQBAEAQHMfEnZWc1DK+kaXuGQva0XcHx2yva36wsACBr5RxubVTi85Rz9XRJyVkOZCYjPiuKZGPpngMNwN06Ft7WuXSHiATwPPgq5KUzPYtTe0msYJDHtkZqWjgAa6aQySGURNc+28awAAAXLQIwL24nldV20PasFtmnlCCxxfX99xJbV0lTNDRSCGRx3DQ9gaS5kha0kObxHy0tqmpqlZhpF1qm1FpdDSw/ZStn1e0RNDbN3r9TYaBrW5rD1tboVQtHOXNkY02S58CWwOprKCCZjqSSXI8OaAQRZ4dmy5b5gHNuQBf8AnFpqVldeMcicJWVxfo5K1g+y1TXTZnxOp4S8ue5zTHoTctjYdb8gbWHU2sYV0SbyzPCidksyWEZ6fZuokxOpaYntYRVlshaQwiVkjWWfaxP84NAb6HorI1+m/eRjROV0k1w4/P8A+njw3pK+lrDF9HcyN9t86RjgA1gdbI/gTd3K9/TVTrTT5EtHXbXNprgdfV51AgCAIAgCAIAgCAIAgCAIAgCAIAgCAIAgCAIAgCAIAgCAIAgCAIAgCAIAgCAIAgCA08XxFlLDJPKSGRtLnW1OnIdSeA7lSjFyeEeN4WTmUPifXTslnp6BrqeK+dxc52UAX1ItqBqbA2BWp6aCaTlxZmV8mspcC2bKbdw1tJNVPaYfo4JmZfNYBubM02GYEA20BuCPWmylwko88lsLVKOSp/7U6yVstRT0AdTQnzvc4kgdyNAbWJADrX1NtVd/Gimk5cWVd/J5aXAvex21EeJU30hg3ZaS2RhN8jgASL8xYgg9Dy1Cz21uuWGX1zU45Kptv4px0j2xUe7qXi+8dcljejQWnzO620FrceF1WmclmXAqt1Ci8Iv2EVRmghlcADJGx5A4AuaCQO2qzSWG0Xp5WSpeIm37cMyRRNbLUO1LSTZjOrrczyHqel76aO84vkU3XbCa2Hxt9fRRVMjWsdIZLtbewySvaLX7NVdsNk3FFlct0UyeVZMIAgCAIAgCAIAgCAIAgCAIAgMdRA2RpY9rXtPFrgHA+oPFep45BrJyba7a5nnwvB4Gl0pc2R0LA0EuFniMNABNhYyHQAe42V1P17H8TLZZ/wBKz3Psi/DMCrQ4gzzCN0mXUNaJGeQHnZpdc9XHkitVly8B3bhU/E9+Gob/ACFXXtb/ALTm/wDbt4+1l5fnvl7vqKMd0/eaXgzQ/SaTEqdxLY5mtjuOIzxyNcRfS9iFLVS2zi0eaXjFkP4rbLU+Gso46dpu8TF73HM55G5tfgBa50AA1Ks09srG2yvUVxglg6Tie0f8m4RBOG537iBjByzujFi79EWJ72tzuska99jRqlPZXk5G6rpHUNVLNOZ8SqSw2McnkAlYXAOLcuYtabkGwADRzvtxLekliKMbcXBtvLZ1DwYxaKSgZTNdeWDOZG5XDKJJpXM1IsbjoTZZNVFqeej/AAaqJJwSRf1mLwgCAIAgCAIAgCAIAgCAIAgCAi9p6GWopZoYHiKSRuUPN/KCRm4a3y3APIkKcGlJNkZJtYRy2j8I62E5oa1kTiLF0ZlYbdLttpoNOy1vVRfOJmWmkuKkW/ZLY6ohjq4a+pdWR1DGsAL5HZRaQPsXk2Jzt1H2fRUWWptOKxguhBpNSeSs/wCzLEIGy01NWxilmPna7M1xHDUBp1tobObmtrporv5FbxKUeKKu4msqL4F92I2XZhlPuWu3jnOL5JLWzOIA0GtmgAAC/wCKz22uyWS+utQWEQ/iVsTLipp93IyPdCS+YON8+7ta36h+anRcq85RC6rvMFhbgEUlLDTVLGTNjZGCCLtLmMAuPv8Amqt7Um0WbVjDIDaXw4pZqeSOmhhgmdlyy5T5bPaXcOrQR7qyvUSUst5K50xksJEhsFsm3DacMIY6c33krARnGd5Ze/2Wuso3WuyWehKuCgsFmVRYEAQBAEAQBAEAQBAEAQBAEAQBAEAQBAEAQBAEAQBAEAQBAEAQBAEAQBAEAQBAEAQBAEAQBAEAQBAEAQBAEAQBAEAQBAEB/9k=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3134975" y="796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573821</xdr:colOff>
      <xdr:row>45</xdr:row>
      <xdr:rowOff>132521</xdr:rowOff>
    </xdr:from>
    <xdr:to>
      <xdr:col>20</xdr:col>
      <xdr:colOff>484995</xdr:colOff>
      <xdr:row>55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853AF-63E3-4520-9483-A7A13F36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12712" y="7586869"/>
          <a:ext cx="1749913" cy="18204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</xdr:row>
      <xdr:rowOff>95250</xdr:rowOff>
    </xdr:from>
    <xdr:to>
      <xdr:col>13</xdr:col>
      <xdr:colOff>133350</xdr:colOff>
      <xdr:row>17</xdr:row>
      <xdr:rowOff>114300</xdr:rowOff>
    </xdr:to>
    <xdr:graphicFrame macro="">
      <xdr:nvGraphicFramePr>
        <xdr:cNvPr id="2074" name="Chart 1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0</xdr:rowOff>
    </xdr:from>
    <xdr:to>
      <xdr:col>13</xdr:col>
      <xdr:colOff>171450</xdr:colOff>
      <xdr:row>34</xdr:row>
      <xdr:rowOff>104775</xdr:rowOff>
    </xdr:to>
    <xdr:graphicFrame macro="">
      <xdr:nvGraphicFramePr>
        <xdr:cNvPr id="2075" name="Chart 2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</xdr:row>
      <xdr:rowOff>47625</xdr:rowOff>
    </xdr:from>
    <xdr:to>
      <xdr:col>16</xdr:col>
      <xdr:colOff>133350</xdr:colOff>
      <xdr:row>17</xdr:row>
      <xdr:rowOff>76200</xdr:rowOff>
    </xdr:to>
    <xdr:graphicFrame macro="">
      <xdr:nvGraphicFramePr>
        <xdr:cNvPr id="5147" name="Chart 3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23</xdr:row>
      <xdr:rowOff>0</xdr:rowOff>
    </xdr:from>
    <xdr:to>
      <xdr:col>16</xdr:col>
      <xdr:colOff>142875</xdr:colOff>
      <xdr:row>40</xdr:row>
      <xdr:rowOff>0</xdr:rowOff>
    </xdr:to>
    <xdr:graphicFrame macro="">
      <xdr:nvGraphicFramePr>
        <xdr:cNvPr id="5148" name="Chart 4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133350</xdr:rowOff>
    </xdr:from>
    <xdr:to>
      <xdr:col>13</xdr:col>
      <xdr:colOff>0</xdr:colOff>
      <xdr:row>16</xdr:row>
      <xdr:rowOff>123825</xdr:rowOff>
    </xdr:to>
    <xdr:graphicFrame macro="">
      <xdr:nvGraphicFramePr>
        <xdr:cNvPr id="4145" name="Chart 1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23</xdr:row>
      <xdr:rowOff>152400</xdr:rowOff>
    </xdr:from>
    <xdr:to>
      <xdr:col>13</xdr:col>
      <xdr:colOff>0</xdr:colOff>
      <xdr:row>40</xdr:row>
      <xdr:rowOff>104775</xdr:rowOff>
    </xdr:to>
    <xdr:graphicFrame macro="">
      <xdr:nvGraphicFramePr>
        <xdr:cNvPr id="4146" name="Chart 2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447675</xdr:colOff>
      <xdr:row>1</xdr:row>
      <xdr:rowOff>76200</xdr:rowOff>
    </xdr:from>
    <xdr:to>
      <xdr:col>13</xdr:col>
      <xdr:colOff>200025</xdr:colOff>
      <xdr:row>18</xdr:row>
      <xdr:rowOff>114300</xdr:rowOff>
    </xdr:to>
    <xdr:graphicFrame macro="">
      <xdr:nvGraphicFramePr>
        <xdr:cNvPr id="4147" name="Chart 3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428625</xdr:colOff>
      <xdr:row>23</xdr:row>
      <xdr:rowOff>9525</xdr:rowOff>
    </xdr:from>
    <xdr:to>
      <xdr:col>13</xdr:col>
      <xdr:colOff>123825</xdr:colOff>
      <xdr:row>40</xdr:row>
      <xdr:rowOff>104775</xdr:rowOff>
    </xdr:to>
    <xdr:graphicFrame macro="">
      <xdr:nvGraphicFramePr>
        <xdr:cNvPr id="4148" name="Chart 4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209550</xdr:colOff>
      <xdr:row>6</xdr:row>
      <xdr:rowOff>104775</xdr:rowOff>
    </xdr:to>
    <xdr:pic>
      <xdr:nvPicPr>
        <xdr:cNvPr id="3161" name="Picture 1" descr="Sri Lanka">
          <a:hlinkClick xmlns:r="http://schemas.openxmlformats.org/officeDocument/2006/relationships" r:id="rId1" tooltip="Sri Lanka"/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10490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209550</xdr:colOff>
      <xdr:row>7</xdr:row>
      <xdr:rowOff>142875</xdr:rowOff>
    </xdr:to>
    <xdr:pic>
      <xdr:nvPicPr>
        <xdr:cNvPr id="3162" name="Picture 2" descr="South Africa">
          <a:hlinkClick xmlns:r="http://schemas.openxmlformats.org/officeDocument/2006/relationships" r:id="rId3" tooltip="South Africa"/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2954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209550</xdr:colOff>
      <xdr:row>8</xdr:row>
      <xdr:rowOff>104775</xdr:rowOff>
    </xdr:to>
    <xdr:pic>
      <xdr:nvPicPr>
        <xdr:cNvPr id="3163" name="Picture 3" descr="Australia">
          <a:hlinkClick xmlns:r="http://schemas.openxmlformats.org/officeDocument/2006/relationships" r:id="rId5" tooltip="Australia"/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495425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209550</xdr:colOff>
      <xdr:row>9</xdr:row>
      <xdr:rowOff>104775</xdr:rowOff>
    </xdr:to>
    <xdr:pic>
      <xdr:nvPicPr>
        <xdr:cNvPr id="3164" name="Picture 4" descr="Sri Lanka">
          <a:hlinkClick xmlns:r="http://schemas.openxmlformats.org/officeDocument/2006/relationships" r:id="rId1" tooltip="Sri Lanka"/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69545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209550</xdr:colOff>
      <xdr:row>10</xdr:row>
      <xdr:rowOff>104775</xdr:rowOff>
    </xdr:to>
    <xdr:pic>
      <xdr:nvPicPr>
        <xdr:cNvPr id="3165" name="Picture 5" descr="New Zealand">
          <a:hlinkClick xmlns:r="http://schemas.openxmlformats.org/officeDocument/2006/relationships" r:id="rId7" tooltip="New Zealand"/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88595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22</xdr:row>
      <xdr:rowOff>104775</xdr:rowOff>
    </xdr:from>
    <xdr:to>
      <xdr:col>12</xdr:col>
      <xdr:colOff>1466850</xdr:colOff>
      <xdr:row>40</xdr:row>
      <xdr:rowOff>76200</xdr:rowOff>
    </xdr:to>
    <xdr:graphicFrame macro="">
      <xdr:nvGraphicFramePr>
        <xdr:cNvPr id="3166" name="Chart 9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295275</xdr:colOff>
      <xdr:row>1</xdr:row>
      <xdr:rowOff>190500</xdr:rowOff>
    </xdr:from>
    <xdr:to>
      <xdr:col>12</xdr:col>
      <xdr:colOff>1438275</xdr:colOff>
      <xdr:row>18</xdr:row>
      <xdr:rowOff>57150</xdr:rowOff>
    </xdr:to>
    <xdr:graphicFrame macro="">
      <xdr:nvGraphicFramePr>
        <xdr:cNvPr id="3167" name="Chart 11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9</xdr:col>
      <xdr:colOff>495300</xdr:colOff>
      <xdr:row>49</xdr:row>
      <xdr:rowOff>47625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uglas%20Butler\Dropbox\Web%20Sites\TSM-Resources\tsm\data\xls\2-Statistics\sports\Mile%20Reco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1913</v>
          </cell>
          <cell r="H3">
            <v>254.4</v>
          </cell>
        </row>
        <row r="4">
          <cell r="A4">
            <v>1915</v>
          </cell>
          <cell r="H4">
            <v>252.6</v>
          </cell>
        </row>
        <row r="5">
          <cell r="A5">
            <v>1923</v>
          </cell>
          <cell r="H5">
            <v>250.4</v>
          </cell>
        </row>
        <row r="6">
          <cell r="A6">
            <v>1931</v>
          </cell>
          <cell r="H6">
            <v>249.2</v>
          </cell>
        </row>
        <row r="7">
          <cell r="A7">
            <v>1933</v>
          </cell>
          <cell r="H7">
            <v>247.6</v>
          </cell>
        </row>
        <row r="8">
          <cell r="A8">
            <v>1934</v>
          </cell>
          <cell r="H8">
            <v>246.8</v>
          </cell>
        </row>
        <row r="9">
          <cell r="A9">
            <v>1937</v>
          </cell>
          <cell r="H9">
            <v>246.4</v>
          </cell>
        </row>
        <row r="10">
          <cell r="A10">
            <v>1942</v>
          </cell>
          <cell r="H10">
            <v>246.2</v>
          </cell>
        </row>
        <row r="11">
          <cell r="A11">
            <v>1942</v>
          </cell>
          <cell r="H11">
            <v>244.6</v>
          </cell>
        </row>
        <row r="12">
          <cell r="A12">
            <v>1943</v>
          </cell>
          <cell r="H12">
            <v>242.6</v>
          </cell>
        </row>
        <row r="13">
          <cell r="A13">
            <v>1944</v>
          </cell>
          <cell r="H13">
            <v>241.6</v>
          </cell>
        </row>
        <row r="14">
          <cell r="A14">
            <v>1945</v>
          </cell>
          <cell r="H14">
            <v>241.4</v>
          </cell>
        </row>
        <row r="15">
          <cell r="A15">
            <v>1954</v>
          </cell>
          <cell r="H15">
            <v>239.4</v>
          </cell>
        </row>
        <row r="16">
          <cell r="A16">
            <v>1954</v>
          </cell>
          <cell r="H16">
            <v>238</v>
          </cell>
        </row>
        <row r="17">
          <cell r="A17">
            <v>1957</v>
          </cell>
          <cell r="H17">
            <v>237.2</v>
          </cell>
        </row>
        <row r="18">
          <cell r="A18">
            <v>1958</v>
          </cell>
          <cell r="H18">
            <v>234.5</v>
          </cell>
        </row>
        <row r="19">
          <cell r="A19">
            <v>1962</v>
          </cell>
          <cell r="H19">
            <v>234.1</v>
          </cell>
        </row>
        <row r="20">
          <cell r="A20">
            <v>1964</v>
          </cell>
          <cell r="H20">
            <v>234.1</v>
          </cell>
        </row>
        <row r="21">
          <cell r="A21">
            <v>1965</v>
          </cell>
          <cell r="H21">
            <v>233.6</v>
          </cell>
        </row>
        <row r="22">
          <cell r="A22">
            <v>1966</v>
          </cell>
          <cell r="H22">
            <v>231.3</v>
          </cell>
        </row>
        <row r="23">
          <cell r="A23">
            <v>1967</v>
          </cell>
          <cell r="H23">
            <v>231.1</v>
          </cell>
        </row>
        <row r="24">
          <cell r="A24">
            <v>1975</v>
          </cell>
          <cell r="H24">
            <v>231</v>
          </cell>
        </row>
        <row r="25">
          <cell r="A25">
            <v>1975</v>
          </cell>
          <cell r="H25">
            <v>229.4</v>
          </cell>
        </row>
        <row r="26">
          <cell r="A26">
            <v>1979</v>
          </cell>
          <cell r="H26">
            <v>229</v>
          </cell>
        </row>
        <row r="27">
          <cell r="A27">
            <v>1980</v>
          </cell>
          <cell r="H27">
            <v>228.8</v>
          </cell>
        </row>
        <row r="28">
          <cell r="A28">
            <v>1981</v>
          </cell>
          <cell r="H28">
            <v>228.53</v>
          </cell>
        </row>
        <row r="29">
          <cell r="A29">
            <v>1981</v>
          </cell>
          <cell r="H29">
            <v>228.4</v>
          </cell>
        </row>
        <row r="30">
          <cell r="A30">
            <v>1981</v>
          </cell>
          <cell r="H30">
            <v>227.32999999999998</v>
          </cell>
        </row>
        <row r="31">
          <cell r="A31">
            <v>1985</v>
          </cell>
          <cell r="H31">
            <v>226.32</v>
          </cell>
        </row>
        <row r="32">
          <cell r="A32">
            <v>1993</v>
          </cell>
          <cell r="H32">
            <v>224.39</v>
          </cell>
        </row>
        <row r="33">
          <cell r="A33">
            <v>1999</v>
          </cell>
          <cell r="H33">
            <v>223.13</v>
          </cell>
        </row>
        <row r="34">
          <cell r="A34">
            <v>2001</v>
          </cell>
        </row>
        <row r="35">
          <cell r="A35">
            <v>2003</v>
          </cell>
        </row>
        <row r="36">
          <cell r="A36">
            <v>2005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en.wikipedia.org/wiki/Australian_cricket_team_in_South_Africa_in_2005-06" TargetMode="External"/><Relationship Id="rId7" Type="http://schemas.openxmlformats.org/officeDocument/2006/relationships/hyperlink" Target="http://en.wikipedia.org/w/index.php?title=Bulawayo_Athletic_Club&amp;action=edit" TargetMode="External"/><Relationship Id="rId2" Type="http://schemas.openxmlformats.org/officeDocument/2006/relationships/hyperlink" Target="http://en.wikipedia.org/wiki/Wanderers_Stadium" TargetMode="External"/><Relationship Id="rId1" Type="http://schemas.openxmlformats.org/officeDocument/2006/relationships/hyperlink" Target="http://en.wikipedia.org/wiki/List_of_Test_cricket_grounds" TargetMode="External"/><Relationship Id="rId6" Type="http://schemas.openxmlformats.org/officeDocument/2006/relationships/hyperlink" Target="http://en.wikipedia.org/wiki/Asgiriya_Stadium" TargetMode="External"/><Relationship Id="rId5" Type="http://schemas.openxmlformats.org/officeDocument/2006/relationships/hyperlink" Target="http://en.wikipedia.org/wiki/Australian_cricket_team_in_South_Africa_in_2005-06" TargetMode="External"/><Relationship Id="rId4" Type="http://schemas.openxmlformats.org/officeDocument/2006/relationships/hyperlink" Target="http://en.wikipedia.org/wiki/Wanderers_Stadiu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workbookViewId="0">
      <selection activeCell="C2" sqref="C2"/>
    </sheetView>
  </sheetViews>
  <sheetFormatPr defaultRowHeight="12.75" x14ac:dyDescent="0.2"/>
  <cols>
    <col min="5" max="5" width="12.28515625" bestFit="1" customWidth="1"/>
    <col min="6" max="6" width="12.85546875" customWidth="1"/>
    <col min="7" max="7" width="11.7109375" customWidth="1"/>
    <col min="11" max="11" width="3.5703125" customWidth="1"/>
    <col min="12" max="12" width="13" customWidth="1"/>
  </cols>
  <sheetData>
    <row r="1" spans="1:9" x14ac:dyDescent="0.2">
      <c r="A1" s="77" t="s">
        <v>74</v>
      </c>
      <c r="B1" s="78"/>
      <c r="C1" s="78"/>
      <c r="D1" s="78"/>
      <c r="E1" s="79"/>
      <c r="F1" s="33"/>
      <c r="G1" s="33"/>
      <c r="H1" s="33"/>
      <c r="I1" s="33"/>
    </row>
    <row r="2" spans="1:9" x14ac:dyDescent="0.2">
      <c r="A2" s="12" t="s">
        <v>0</v>
      </c>
      <c r="B2" s="12" t="s">
        <v>1</v>
      </c>
      <c r="C2" s="12" t="s">
        <v>2</v>
      </c>
      <c r="D2" s="12" t="s">
        <v>61</v>
      </c>
    </row>
    <row r="3" spans="1:9" x14ac:dyDescent="0.2">
      <c r="A3" s="2">
        <v>1</v>
      </c>
      <c r="B3" s="2">
        <v>3</v>
      </c>
      <c r="C3" s="2">
        <f>A3+B3</f>
        <v>4</v>
      </c>
      <c r="D3" s="2">
        <f>ABS(A3-B3)</f>
        <v>2</v>
      </c>
      <c r="F3" s="12" t="s">
        <v>45</v>
      </c>
      <c r="G3" s="12" t="s">
        <v>46</v>
      </c>
      <c r="H3" s="12" t="s">
        <v>77</v>
      </c>
      <c r="I3" s="12" t="s">
        <v>75</v>
      </c>
    </row>
    <row r="4" spans="1:9" x14ac:dyDescent="0.2">
      <c r="A4" s="2">
        <v>2</v>
      </c>
      <c r="B4" s="2">
        <v>1</v>
      </c>
      <c r="C4" s="2">
        <f t="shared" ref="C4:C67" si="0">A4+B4</f>
        <v>3</v>
      </c>
      <c r="D4" s="2">
        <f t="shared" ref="D4:D67" si="1">ABS(A4-B4)</f>
        <v>1</v>
      </c>
      <c r="F4" s="2">
        <v>0</v>
      </c>
      <c r="G4" s="2">
        <f t="array" ref="G4:G12">FREQUENCY(C3:C132,F4:F12)</f>
        <v>16</v>
      </c>
      <c r="H4" s="2">
        <f>POISSON(F4,2.28,FALSE)</f>
        <v>0.10228420671553748</v>
      </c>
      <c r="I4" s="36">
        <f>H4*130</f>
        <v>13.296946873019872</v>
      </c>
    </row>
    <row r="5" spans="1:9" x14ac:dyDescent="0.2">
      <c r="A5" s="2">
        <v>2</v>
      </c>
      <c r="B5" s="2">
        <v>1</v>
      </c>
      <c r="C5" s="2">
        <f t="shared" si="0"/>
        <v>3</v>
      </c>
      <c r="D5" s="2">
        <f t="shared" si="1"/>
        <v>1</v>
      </c>
      <c r="F5" s="2">
        <v>1</v>
      </c>
      <c r="G5" s="2">
        <v>33</v>
      </c>
      <c r="H5" s="2">
        <f t="shared" ref="H5:H12" si="2">POISSON(F5,2.28,FALSE)</f>
        <v>0.23320799131142544</v>
      </c>
      <c r="I5" s="36">
        <f t="shared" ref="I5:I12" si="3">H5*130</f>
        <v>30.317038870485309</v>
      </c>
    </row>
    <row r="6" spans="1:9" x14ac:dyDescent="0.2">
      <c r="A6" s="2">
        <v>1</v>
      </c>
      <c r="B6" s="2">
        <v>3</v>
      </c>
      <c r="C6" s="2">
        <f t="shared" si="0"/>
        <v>4</v>
      </c>
      <c r="D6" s="2">
        <f t="shared" si="1"/>
        <v>2</v>
      </c>
      <c r="F6" s="2">
        <v>2</v>
      </c>
      <c r="G6" s="2">
        <v>21</v>
      </c>
      <c r="H6" s="2">
        <f t="shared" si="2"/>
        <v>0.26585711009502505</v>
      </c>
      <c r="I6" s="36">
        <f t="shared" si="3"/>
        <v>34.561424312353253</v>
      </c>
    </row>
    <row r="7" spans="1:9" x14ac:dyDescent="0.2">
      <c r="A7" s="2">
        <v>1</v>
      </c>
      <c r="B7" s="2">
        <v>0</v>
      </c>
      <c r="C7" s="2">
        <f t="shared" si="0"/>
        <v>1</v>
      </c>
      <c r="D7" s="2">
        <f t="shared" si="1"/>
        <v>1</v>
      </c>
      <c r="F7" s="2">
        <v>3</v>
      </c>
      <c r="G7" s="2">
        <v>32</v>
      </c>
      <c r="H7" s="2">
        <f t="shared" si="2"/>
        <v>0.20205140367221899</v>
      </c>
      <c r="I7" s="36">
        <f t="shared" si="3"/>
        <v>26.266682477388468</v>
      </c>
    </row>
    <row r="8" spans="1:9" x14ac:dyDescent="0.2">
      <c r="A8" s="2">
        <v>4</v>
      </c>
      <c r="B8" s="2">
        <v>0</v>
      </c>
      <c r="C8" s="2">
        <f t="shared" si="0"/>
        <v>4</v>
      </c>
      <c r="D8" s="2">
        <f t="shared" si="1"/>
        <v>4</v>
      </c>
      <c r="F8" s="2">
        <v>4</v>
      </c>
      <c r="G8" s="2">
        <v>17</v>
      </c>
      <c r="H8" s="2">
        <f t="shared" si="2"/>
        <v>0.11516930009316484</v>
      </c>
      <c r="I8" s="36">
        <f t="shared" si="3"/>
        <v>14.972009012111428</v>
      </c>
    </row>
    <row r="9" spans="1:9" x14ac:dyDescent="0.2">
      <c r="A9" s="2">
        <v>1</v>
      </c>
      <c r="B9" s="2">
        <v>0</v>
      </c>
      <c r="C9" s="2">
        <f t="shared" si="0"/>
        <v>1</v>
      </c>
      <c r="D9" s="2">
        <f t="shared" si="1"/>
        <v>1</v>
      </c>
      <c r="F9" s="2">
        <v>5</v>
      </c>
      <c r="G9" s="2">
        <v>9</v>
      </c>
      <c r="H9" s="2">
        <f t="shared" si="2"/>
        <v>5.2517200842483146E-2</v>
      </c>
      <c r="I9" s="36">
        <f t="shared" si="3"/>
        <v>6.8272361095228087</v>
      </c>
    </row>
    <row r="10" spans="1:9" x14ac:dyDescent="0.2">
      <c r="A10" s="2">
        <v>2</v>
      </c>
      <c r="B10" s="2">
        <v>2</v>
      </c>
      <c r="C10" s="2">
        <f t="shared" si="0"/>
        <v>4</v>
      </c>
      <c r="D10" s="2">
        <f t="shared" si="1"/>
        <v>0</v>
      </c>
      <c r="F10" s="2">
        <v>6</v>
      </c>
      <c r="G10" s="2">
        <v>2</v>
      </c>
      <c r="H10" s="2">
        <f t="shared" si="2"/>
        <v>1.9956536320143593E-2</v>
      </c>
      <c r="I10" s="36">
        <f t="shared" si="3"/>
        <v>2.5943497216186668</v>
      </c>
    </row>
    <row r="11" spans="1:9" x14ac:dyDescent="0.2">
      <c r="A11" s="2">
        <v>1</v>
      </c>
      <c r="B11" s="2">
        <v>0</v>
      </c>
      <c r="C11" s="2">
        <f t="shared" si="0"/>
        <v>1</v>
      </c>
      <c r="D11" s="2">
        <f t="shared" si="1"/>
        <v>1</v>
      </c>
      <c r="F11" s="2">
        <v>7</v>
      </c>
      <c r="G11" s="2">
        <v>0</v>
      </c>
      <c r="H11" s="2">
        <f t="shared" si="2"/>
        <v>6.5001289728467771E-3</v>
      </c>
      <c r="I11" s="36">
        <f t="shared" si="3"/>
        <v>0.84501676647008106</v>
      </c>
    </row>
    <row r="12" spans="1:9" x14ac:dyDescent="0.2">
      <c r="A12" s="2">
        <v>2</v>
      </c>
      <c r="B12" s="2">
        <v>0</v>
      </c>
      <c r="C12" s="2">
        <f t="shared" si="0"/>
        <v>2</v>
      </c>
      <c r="D12" s="2">
        <f t="shared" si="1"/>
        <v>2</v>
      </c>
      <c r="F12" s="34">
        <v>8</v>
      </c>
      <c r="G12" s="2">
        <v>0</v>
      </c>
      <c r="H12" s="2">
        <f t="shared" si="2"/>
        <v>1.8525367572613325E-3</v>
      </c>
      <c r="I12" s="36">
        <f t="shared" si="3"/>
        <v>0.24082977844397324</v>
      </c>
    </row>
    <row r="13" spans="1:9" x14ac:dyDescent="0.2">
      <c r="A13" s="2">
        <v>2</v>
      </c>
      <c r="B13" s="2">
        <v>1</v>
      </c>
      <c r="C13" s="2">
        <f t="shared" si="0"/>
        <v>3</v>
      </c>
      <c r="D13" s="2">
        <f t="shared" si="1"/>
        <v>1</v>
      </c>
      <c r="F13" s="25" t="s">
        <v>80</v>
      </c>
      <c r="G13" s="13">
        <f>SUM(G4:G12)</f>
        <v>130</v>
      </c>
      <c r="H13" s="13"/>
      <c r="I13" s="13"/>
    </row>
    <row r="14" spans="1:9" x14ac:dyDescent="0.2">
      <c r="A14" s="2">
        <v>4</v>
      </c>
      <c r="B14" s="2">
        <v>2</v>
      </c>
      <c r="C14" s="2">
        <f t="shared" si="0"/>
        <v>6</v>
      </c>
      <c r="D14" s="2">
        <f t="shared" si="1"/>
        <v>2</v>
      </c>
      <c r="F14" s="25" t="s">
        <v>82</v>
      </c>
      <c r="G14" s="24">
        <f>AVERAGE(C3:C132)</f>
        <v>2.2769230769230768</v>
      </c>
      <c r="H14" s="25" t="s">
        <v>76</v>
      </c>
      <c r="I14" s="35">
        <f>CHITEST(G4:G12,I4:I12)</f>
        <v>0.29820451792005104</v>
      </c>
    </row>
    <row r="15" spans="1:9" x14ac:dyDescent="0.2">
      <c r="A15" s="2">
        <v>2</v>
      </c>
      <c r="B15" s="2">
        <v>2</v>
      </c>
      <c r="C15" s="2">
        <f t="shared" si="0"/>
        <v>4</v>
      </c>
      <c r="D15" s="2">
        <f t="shared" si="1"/>
        <v>0</v>
      </c>
      <c r="F15" s="25" t="s">
        <v>73</v>
      </c>
      <c r="G15" s="24">
        <f>VAR(C3:C132)</f>
        <v>2.3258199165175908</v>
      </c>
    </row>
    <row r="16" spans="1:9" x14ac:dyDescent="0.2">
      <c r="A16" s="2">
        <v>0</v>
      </c>
      <c r="B16" s="2">
        <v>2</v>
      </c>
      <c r="C16" s="2">
        <f t="shared" si="0"/>
        <v>2</v>
      </c>
      <c r="D16" s="2">
        <f t="shared" si="1"/>
        <v>2</v>
      </c>
    </row>
    <row r="17" spans="1:13" x14ac:dyDescent="0.2">
      <c r="A17" s="2">
        <v>0</v>
      </c>
      <c r="B17" s="2">
        <v>2</v>
      </c>
      <c r="C17" s="2">
        <f t="shared" si="0"/>
        <v>2</v>
      </c>
      <c r="D17" s="2">
        <f t="shared" si="1"/>
        <v>2</v>
      </c>
    </row>
    <row r="18" spans="1:13" x14ac:dyDescent="0.2">
      <c r="A18" s="2">
        <v>0</v>
      </c>
      <c r="B18" s="2">
        <v>0</v>
      </c>
      <c r="C18" s="2">
        <f t="shared" si="0"/>
        <v>0</v>
      </c>
      <c r="D18" s="2">
        <f t="shared" si="1"/>
        <v>0</v>
      </c>
    </row>
    <row r="19" spans="1:13" x14ac:dyDescent="0.2">
      <c r="A19" s="2">
        <v>0</v>
      </c>
      <c r="B19" s="2">
        <v>0</v>
      </c>
      <c r="C19" s="2">
        <f t="shared" si="0"/>
        <v>0</v>
      </c>
      <c r="D19" s="2">
        <f t="shared" si="1"/>
        <v>0</v>
      </c>
    </row>
    <row r="20" spans="1:13" x14ac:dyDescent="0.2">
      <c r="A20" s="2">
        <v>0</v>
      </c>
      <c r="B20" s="2">
        <v>0</v>
      </c>
      <c r="C20" s="2">
        <f t="shared" si="0"/>
        <v>0</v>
      </c>
      <c r="D20" s="2">
        <f t="shared" si="1"/>
        <v>0</v>
      </c>
    </row>
    <row r="21" spans="1:13" x14ac:dyDescent="0.2">
      <c r="A21" s="2">
        <v>0</v>
      </c>
      <c r="B21" s="2">
        <v>2</v>
      </c>
      <c r="C21" s="2">
        <f t="shared" si="0"/>
        <v>2</v>
      </c>
      <c r="D21" s="2">
        <f t="shared" si="1"/>
        <v>2</v>
      </c>
      <c r="F21" s="12" t="s">
        <v>60</v>
      </c>
      <c r="G21" s="12" t="s">
        <v>46</v>
      </c>
    </row>
    <row r="22" spans="1:13" x14ac:dyDescent="0.2">
      <c r="A22" s="2">
        <v>1</v>
      </c>
      <c r="B22" s="2">
        <v>3</v>
      </c>
      <c r="C22" s="2">
        <f t="shared" si="0"/>
        <v>4</v>
      </c>
      <c r="D22" s="2">
        <f t="shared" si="1"/>
        <v>2</v>
      </c>
      <c r="F22" s="2">
        <v>0</v>
      </c>
      <c r="G22" s="2">
        <f t="array" ref="G22:G30">FREQUENCY(D3:D132,F22:F30)</f>
        <v>28</v>
      </c>
    </row>
    <row r="23" spans="1:13" x14ac:dyDescent="0.2">
      <c r="A23" s="2">
        <v>3</v>
      </c>
      <c r="B23" s="2">
        <v>1</v>
      </c>
      <c r="C23" s="2">
        <f t="shared" si="0"/>
        <v>4</v>
      </c>
      <c r="D23" s="2">
        <f t="shared" si="1"/>
        <v>2</v>
      </c>
      <c r="F23" s="2">
        <v>1</v>
      </c>
      <c r="G23" s="2">
        <v>62</v>
      </c>
    </row>
    <row r="24" spans="1:13" x14ac:dyDescent="0.2">
      <c r="A24" s="2">
        <v>2</v>
      </c>
      <c r="B24" s="2">
        <v>0</v>
      </c>
      <c r="C24" s="2">
        <f t="shared" si="0"/>
        <v>2</v>
      </c>
      <c r="D24" s="2">
        <f t="shared" si="1"/>
        <v>2</v>
      </c>
      <c r="F24" s="2">
        <v>2</v>
      </c>
      <c r="G24" s="2">
        <v>26</v>
      </c>
    </row>
    <row r="25" spans="1:13" x14ac:dyDescent="0.2">
      <c r="A25" s="2">
        <v>0</v>
      </c>
      <c r="B25" s="2">
        <v>1</v>
      </c>
      <c r="C25" s="2">
        <f t="shared" si="0"/>
        <v>1</v>
      </c>
      <c r="D25" s="2">
        <f t="shared" si="1"/>
        <v>1</v>
      </c>
      <c r="F25" s="2">
        <v>3</v>
      </c>
      <c r="G25" s="2">
        <v>11</v>
      </c>
    </row>
    <row r="26" spans="1:13" x14ac:dyDescent="0.2">
      <c r="A26" s="2">
        <v>1</v>
      </c>
      <c r="B26" s="2">
        <v>2</v>
      </c>
      <c r="C26" s="2">
        <f t="shared" si="0"/>
        <v>3</v>
      </c>
      <c r="D26" s="2">
        <f t="shared" si="1"/>
        <v>1</v>
      </c>
      <c r="F26" s="2">
        <v>4</v>
      </c>
      <c r="G26" s="2">
        <v>2</v>
      </c>
    </row>
    <row r="27" spans="1:13" x14ac:dyDescent="0.2">
      <c r="A27" s="2">
        <v>2</v>
      </c>
      <c r="B27" s="2">
        <v>1</v>
      </c>
      <c r="C27" s="2">
        <f t="shared" si="0"/>
        <v>3</v>
      </c>
      <c r="D27" s="2">
        <f t="shared" si="1"/>
        <v>1</v>
      </c>
      <c r="F27" s="2">
        <v>5</v>
      </c>
      <c r="G27" s="2">
        <v>1</v>
      </c>
    </row>
    <row r="28" spans="1:13" x14ac:dyDescent="0.2">
      <c r="A28" s="2">
        <v>1</v>
      </c>
      <c r="B28" s="2">
        <v>0</v>
      </c>
      <c r="C28" s="2">
        <f t="shared" si="0"/>
        <v>1</v>
      </c>
      <c r="D28" s="2">
        <f t="shared" si="1"/>
        <v>1</v>
      </c>
      <c r="F28" s="2">
        <v>6</v>
      </c>
      <c r="G28" s="2">
        <v>0</v>
      </c>
    </row>
    <row r="29" spans="1:13" x14ac:dyDescent="0.2">
      <c r="A29" s="2">
        <v>1</v>
      </c>
      <c r="B29" s="2">
        <v>0</v>
      </c>
      <c r="C29" s="2">
        <f t="shared" si="0"/>
        <v>1</v>
      </c>
      <c r="D29" s="2">
        <f t="shared" si="1"/>
        <v>1</v>
      </c>
      <c r="F29" s="2">
        <v>7</v>
      </c>
      <c r="G29" s="2">
        <v>0</v>
      </c>
      <c r="M29" s="8"/>
    </row>
    <row r="30" spans="1:13" x14ac:dyDescent="0.2">
      <c r="A30" s="2">
        <v>1</v>
      </c>
      <c r="B30" s="2">
        <v>0</v>
      </c>
      <c r="C30" s="2">
        <f t="shared" si="0"/>
        <v>1</v>
      </c>
      <c r="D30" s="2">
        <f t="shared" si="1"/>
        <v>1</v>
      </c>
      <c r="F30" s="2">
        <v>8</v>
      </c>
      <c r="G30" s="2">
        <v>0</v>
      </c>
      <c r="M30" s="8"/>
    </row>
    <row r="31" spans="1:13" x14ac:dyDescent="0.2">
      <c r="A31" s="2">
        <v>0</v>
      </c>
      <c r="B31" s="2">
        <v>0</v>
      </c>
      <c r="C31" s="2">
        <f t="shared" si="0"/>
        <v>0</v>
      </c>
      <c r="D31" s="2">
        <f t="shared" si="1"/>
        <v>0</v>
      </c>
      <c r="F31" s="25" t="s">
        <v>80</v>
      </c>
      <c r="G31" s="13">
        <f>SUM(G22:G30)</f>
        <v>130</v>
      </c>
      <c r="M31" s="8"/>
    </row>
    <row r="32" spans="1:13" x14ac:dyDescent="0.2">
      <c r="A32" s="2">
        <v>2</v>
      </c>
      <c r="B32" s="2">
        <v>0</v>
      </c>
      <c r="C32" s="2">
        <f t="shared" si="0"/>
        <v>2</v>
      </c>
      <c r="D32" s="2">
        <f t="shared" si="1"/>
        <v>2</v>
      </c>
      <c r="F32" s="25" t="s">
        <v>82</v>
      </c>
      <c r="G32" s="24">
        <f>AVERAGE(D3:D132)</f>
        <v>1.2307692307692308</v>
      </c>
      <c r="M32" s="8"/>
    </row>
    <row r="33" spans="1:13" x14ac:dyDescent="0.2">
      <c r="A33" s="2">
        <v>0</v>
      </c>
      <c r="B33" s="2">
        <v>1</v>
      </c>
      <c r="C33" s="2">
        <f t="shared" si="0"/>
        <v>1</v>
      </c>
      <c r="D33" s="2">
        <f t="shared" si="1"/>
        <v>1</v>
      </c>
      <c r="M33" s="8"/>
    </row>
    <row r="34" spans="1:13" x14ac:dyDescent="0.2">
      <c r="A34" s="2">
        <v>1</v>
      </c>
      <c r="B34" s="2">
        <v>0</v>
      </c>
      <c r="C34" s="2">
        <f t="shared" si="0"/>
        <v>1</v>
      </c>
      <c r="D34" s="2">
        <f t="shared" si="1"/>
        <v>1</v>
      </c>
      <c r="M34" s="8"/>
    </row>
    <row r="35" spans="1:13" x14ac:dyDescent="0.2">
      <c r="A35" s="2">
        <v>0</v>
      </c>
      <c r="B35" s="2">
        <v>3</v>
      </c>
      <c r="C35" s="2">
        <f t="shared" si="0"/>
        <v>3</v>
      </c>
      <c r="D35" s="2">
        <f t="shared" si="1"/>
        <v>3</v>
      </c>
      <c r="M35" s="8"/>
    </row>
    <row r="36" spans="1:13" x14ac:dyDescent="0.2">
      <c r="A36" s="2">
        <v>1</v>
      </c>
      <c r="B36" s="2">
        <v>1</v>
      </c>
      <c r="C36" s="2">
        <f t="shared" si="0"/>
        <v>2</v>
      </c>
      <c r="D36" s="2">
        <f t="shared" si="1"/>
        <v>0</v>
      </c>
      <c r="G36" s="17" t="s">
        <v>71</v>
      </c>
      <c r="M36" s="8"/>
    </row>
    <row r="37" spans="1:13" x14ac:dyDescent="0.2">
      <c r="A37" s="2">
        <v>1</v>
      </c>
      <c r="B37" s="2">
        <v>2</v>
      </c>
      <c r="C37" s="2">
        <f t="shared" si="0"/>
        <v>3</v>
      </c>
      <c r="D37" s="2">
        <f t="shared" si="1"/>
        <v>1</v>
      </c>
      <c r="F37" s="25" t="s">
        <v>81</v>
      </c>
      <c r="G37" s="38">
        <f>G14/G32</f>
        <v>1.8499999999999999</v>
      </c>
    </row>
    <row r="38" spans="1:13" x14ac:dyDescent="0.2">
      <c r="A38" s="2">
        <v>4</v>
      </c>
      <c r="B38" s="2">
        <v>1</v>
      </c>
      <c r="C38" s="2">
        <f t="shared" si="0"/>
        <v>5</v>
      </c>
      <c r="D38" s="2">
        <f t="shared" si="1"/>
        <v>3</v>
      </c>
    </row>
    <row r="39" spans="1:13" x14ac:dyDescent="0.2">
      <c r="A39" s="2">
        <v>2</v>
      </c>
      <c r="B39" s="2">
        <v>0</v>
      </c>
      <c r="C39" s="2">
        <f t="shared" si="0"/>
        <v>2</v>
      </c>
      <c r="D39" s="2">
        <f t="shared" si="1"/>
        <v>2</v>
      </c>
    </row>
    <row r="40" spans="1:13" x14ac:dyDescent="0.2">
      <c r="A40" s="2">
        <v>0</v>
      </c>
      <c r="B40" s="2">
        <v>0</v>
      </c>
      <c r="C40" s="2">
        <f t="shared" si="0"/>
        <v>0</v>
      </c>
      <c r="D40" s="2">
        <f t="shared" si="1"/>
        <v>0</v>
      </c>
    </row>
    <row r="41" spans="1:13" x14ac:dyDescent="0.2">
      <c r="A41" s="2">
        <v>4</v>
      </c>
      <c r="B41" s="2">
        <v>0</v>
      </c>
      <c r="C41" s="2">
        <f t="shared" si="0"/>
        <v>4</v>
      </c>
      <c r="D41" s="2">
        <f t="shared" si="1"/>
        <v>4</v>
      </c>
    </row>
    <row r="42" spans="1:13" x14ac:dyDescent="0.2">
      <c r="A42" s="2">
        <v>1</v>
      </c>
      <c r="B42" s="2">
        <v>0</v>
      </c>
      <c r="C42" s="2">
        <f t="shared" si="0"/>
        <v>1</v>
      </c>
      <c r="D42" s="2">
        <f t="shared" si="1"/>
        <v>1</v>
      </c>
    </row>
    <row r="43" spans="1:13" x14ac:dyDescent="0.2">
      <c r="A43" s="2">
        <v>1</v>
      </c>
      <c r="B43" s="2">
        <v>0</v>
      </c>
      <c r="C43" s="2">
        <f t="shared" si="0"/>
        <v>1</v>
      </c>
      <c r="D43" s="2">
        <f t="shared" si="1"/>
        <v>1</v>
      </c>
      <c r="F43" s="31" t="s">
        <v>69</v>
      </c>
      <c r="G43" s="32"/>
      <c r="H43" s="32"/>
      <c r="I43" s="80" t="s">
        <v>50</v>
      </c>
      <c r="J43" s="80"/>
      <c r="K43" s="32"/>
      <c r="L43" s="14" t="s">
        <v>49</v>
      </c>
    </row>
    <row r="44" spans="1:13" x14ac:dyDescent="0.2">
      <c r="A44" s="2">
        <v>2</v>
      </c>
      <c r="B44" s="2">
        <v>1</v>
      </c>
      <c r="C44" s="2">
        <f t="shared" si="0"/>
        <v>3</v>
      </c>
      <c r="D44" s="2">
        <f t="shared" si="1"/>
        <v>1</v>
      </c>
      <c r="F44" s="28"/>
      <c r="G44" s="29"/>
      <c r="H44" s="29"/>
      <c r="I44" s="14" t="s">
        <v>2</v>
      </c>
      <c r="J44" s="14" t="s">
        <v>61</v>
      </c>
      <c r="K44" s="10"/>
      <c r="L44" s="14" t="s">
        <v>71</v>
      </c>
    </row>
    <row r="45" spans="1:13" x14ac:dyDescent="0.2">
      <c r="A45" s="2">
        <v>0</v>
      </c>
      <c r="B45" s="2">
        <v>2</v>
      </c>
      <c r="C45" s="2">
        <f t="shared" si="0"/>
        <v>2</v>
      </c>
      <c r="D45" s="2">
        <f t="shared" si="1"/>
        <v>2</v>
      </c>
      <c r="F45" s="74" t="s">
        <v>67</v>
      </c>
      <c r="G45" s="75"/>
      <c r="H45" s="76"/>
      <c r="I45" s="27">
        <f>'1-day Cricket'!$G$20</f>
        <v>418.875</v>
      </c>
      <c r="J45" s="27">
        <f>'1-day Cricket'!$G$42</f>
        <v>27.583333333333332</v>
      </c>
      <c r="K45" s="2"/>
      <c r="L45" s="26">
        <f t="shared" ref="L45:L50" si="4">I45/J45</f>
        <v>15.185800604229607</v>
      </c>
    </row>
    <row r="46" spans="1:13" x14ac:dyDescent="0.2">
      <c r="A46" s="2">
        <v>2</v>
      </c>
      <c r="B46" s="2">
        <v>3</v>
      </c>
      <c r="C46" s="2">
        <f t="shared" si="0"/>
        <v>5</v>
      </c>
      <c r="D46" s="2">
        <f t="shared" si="1"/>
        <v>1</v>
      </c>
      <c r="F46" s="74" t="s">
        <v>65</v>
      </c>
      <c r="G46" s="75"/>
      <c r="H46" s="76"/>
      <c r="I46" s="27">
        <f>'Aussie Rules'!$G$17</f>
        <v>187.9848484848485</v>
      </c>
      <c r="J46" s="27">
        <f>'Aussie Rules'!$G$37</f>
        <v>29.727272727272727</v>
      </c>
      <c r="K46" s="2"/>
      <c r="L46" s="26">
        <f t="shared" si="4"/>
        <v>6.3236493374108056</v>
      </c>
    </row>
    <row r="47" spans="1:13" x14ac:dyDescent="0.2">
      <c r="A47" s="2">
        <v>1</v>
      </c>
      <c r="B47" s="2">
        <v>2</v>
      </c>
      <c r="C47" s="2">
        <f t="shared" si="0"/>
        <v>3</v>
      </c>
      <c r="D47" s="2">
        <f t="shared" si="1"/>
        <v>1</v>
      </c>
      <c r="F47" s="74" t="s">
        <v>3</v>
      </c>
      <c r="G47" s="75"/>
      <c r="H47" s="76"/>
      <c r="I47" s="27">
        <f>'Rugby League'!$G$20</f>
        <v>32.701298701298704</v>
      </c>
      <c r="J47" s="27">
        <f>'Rugby League'!$G$42</f>
        <v>9.6883116883116891</v>
      </c>
      <c r="K47" s="2"/>
      <c r="L47" s="26">
        <f t="shared" si="4"/>
        <v>3.3753351206434314</v>
      </c>
    </row>
    <row r="48" spans="1:13" x14ac:dyDescent="0.2">
      <c r="A48" s="2">
        <v>1</v>
      </c>
      <c r="B48" s="2">
        <v>0</v>
      </c>
      <c r="C48" s="2">
        <f t="shared" si="0"/>
        <v>1</v>
      </c>
      <c r="D48" s="2">
        <f t="shared" si="1"/>
        <v>1</v>
      </c>
      <c r="F48" s="74" t="s">
        <v>66</v>
      </c>
      <c r="G48" s="75"/>
      <c r="H48" s="76"/>
      <c r="I48" s="27">
        <f>'Rugby World Cup'!$H$20</f>
        <v>59.0625</v>
      </c>
      <c r="J48" s="27">
        <f>'Rugby World Cup'!$H$42</f>
        <v>32.854166666666664</v>
      </c>
      <c r="K48" s="2"/>
      <c r="L48" s="26">
        <f t="shared" si="4"/>
        <v>1.7977171845275841</v>
      </c>
    </row>
    <row r="49" spans="1:12" x14ac:dyDescent="0.2">
      <c r="A49" s="2">
        <v>0</v>
      </c>
      <c r="B49" s="2">
        <v>3</v>
      </c>
      <c r="C49" s="2">
        <f t="shared" si="0"/>
        <v>3</v>
      </c>
      <c r="D49" s="2">
        <f t="shared" si="1"/>
        <v>3</v>
      </c>
      <c r="F49" s="74" t="s">
        <v>63</v>
      </c>
      <c r="G49" s="75"/>
      <c r="H49" s="76"/>
      <c r="I49" s="27">
        <f>'Soccer World Cup'!$H$17</f>
        <v>2.4047619047619047</v>
      </c>
      <c r="J49" s="27">
        <f>'Soccer World Cup'!$H$33</f>
        <v>1.4047619047619047</v>
      </c>
      <c r="K49" s="2"/>
      <c r="L49" s="26">
        <f t="shared" si="4"/>
        <v>1.7118644067796611</v>
      </c>
    </row>
    <row r="50" spans="1:12" x14ac:dyDescent="0.2">
      <c r="A50" s="2">
        <v>0</v>
      </c>
      <c r="B50" s="2">
        <v>2</v>
      </c>
      <c r="C50" s="2">
        <f t="shared" si="0"/>
        <v>2</v>
      </c>
      <c r="D50" s="2">
        <f t="shared" si="1"/>
        <v>2</v>
      </c>
      <c r="F50" s="74" t="s">
        <v>64</v>
      </c>
      <c r="G50" s="75"/>
      <c r="H50" s="76"/>
      <c r="I50" s="27">
        <f>'Soccer World Cup'!$D$46</f>
        <v>4</v>
      </c>
      <c r="J50" s="27">
        <f>'Soccer World Cup'!$E$46</f>
        <v>2</v>
      </c>
      <c r="K50" s="2"/>
      <c r="L50" s="26">
        <f t="shared" si="4"/>
        <v>2</v>
      </c>
    </row>
    <row r="51" spans="1:12" x14ac:dyDescent="0.2">
      <c r="A51" s="2">
        <v>1</v>
      </c>
      <c r="B51" s="2">
        <v>1</v>
      </c>
      <c r="C51" s="2">
        <f t="shared" si="0"/>
        <v>2</v>
      </c>
      <c r="D51" s="2">
        <f t="shared" si="1"/>
        <v>0</v>
      </c>
    </row>
    <row r="52" spans="1:12" x14ac:dyDescent="0.2">
      <c r="A52" s="2">
        <v>2</v>
      </c>
      <c r="B52" s="2">
        <v>1</v>
      </c>
      <c r="C52" s="2">
        <f t="shared" si="0"/>
        <v>3</v>
      </c>
      <c r="D52" s="2">
        <f t="shared" si="1"/>
        <v>1</v>
      </c>
    </row>
    <row r="53" spans="1:12" x14ac:dyDescent="0.2">
      <c r="A53" s="2">
        <v>1</v>
      </c>
      <c r="B53" s="2">
        <v>3</v>
      </c>
      <c r="C53" s="2">
        <f t="shared" si="0"/>
        <v>4</v>
      </c>
      <c r="D53" s="2">
        <f t="shared" si="1"/>
        <v>2</v>
      </c>
    </row>
    <row r="54" spans="1:12" x14ac:dyDescent="0.2">
      <c r="A54" s="2">
        <v>0</v>
      </c>
      <c r="B54" s="2">
        <v>0</v>
      </c>
      <c r="C54" s="2">
        <f t="shared" si="0"/>
        <v>0</v>
      </c>
      <c r="D54" s="2">
        <f t="shared" si="1"/>
        <v>0</v>
      </c>
    </row>
    <row r="55" spans="1:12" x14ac:dyDescent="0.2">
      <c r="A55" s="2">
        <v>1</v>
      </c>
      <c r="B55" s="2">
        <v>0</v>
      </c>
      <c r="C55" s="2">
        <f t="shared" si="0"/>
        <v>1</v>
      </c>
      <c r="D55" s="2">
        <f t="shared" si="1"/>
        <v>1</v>
      </c>
    </row>
    <row r="56" spans="1:12" x14ac:dyDescent="0.2">
      <c r="A56" s="2">
        <v>0</v>
      </c>
      <c r="B56" s="2">
        <v>3</v>
      </c>
      <c r="C56" s="2">
        <f t="shared" si="0"/>
        <v>3</v>
      </c>
      <c r="D56" s="2">
        <f t="shared" si="1"/>
        <v>3</v>
      </c>
    </row>
    <row r="57" spans="1:12" x14ac:dyDescent="0.2">
      <c r="A57" s="2">
        <v>0</v>
      </c>
      <c r="B57" s="2">
        <v>1</v>
      </c>
      <c r="C57" s="2">
        <f t="shared" si="0"/>
        <v>1</v>
      </c>
      <c r="D57" s="2">
        <f t="shared" si="1"/>
        <v>1</v>
      </c>
      <c r="F57" s="74" t="s">
        <v>70</v>
      </c>
      <c r="G57" s="75"/>
      <c r="H57" s="76"/>
      <c r="I57" s="27">
        <f>'Rugby World Cup'!$D$52</f>
        <v>44.428571428571431</v>
      </c>
      <c r="J57" s="27">
        <f>'Rugby World Cup'!$E$52</f>
        <v>15.571428571428571</v>
      </c>
      <c r="K57" s="2"/>
      <c r="L57" s="26">
        <f>I57/J57</f>
        <v>2.8532110091743119</v>
      </c>
    </row>
    <row r="58" spans="1:12" x14ac:dyDescent="0.2">
      <c r="A58" s="2">
        <v>4</v>
      </c>
      <c r="B58" s="2">
        <v>2</v>
      </c>
      <c r="C58" s="2">
        <f t="shared" si="0"/>
        <v>6</v>
      </c>
      <c r="D58" s="2">
        <f t="shared" si="1"/>
        <v>2</v>
      </c>
      <c r="F58" s="74" t="s">
        <v>62</v>
      </c>
      <c r="G58" s="75"/>
      <c r="H58" s="76"/>
      <c r="I58" s="27">
        <f>$G$14</f>
        <v>2.2769230769230768</v>
      </c>
      <c r="J58" s="27">
        <f>$G$32</f>
        <v>1.2307692307692308</v>
      </c>
      <c r="K58" s="2"/>
      <c r="L58" s="26">
        <f>I58/J58</f>
        <v>1.8499999999999999</v>
      </c>
    </row>
    <row r="59" spans="1:12" x14ac:dyDescent="0.2">
      <c r="A59" s="2">
        <v>2</v>
      </c>
      <c r="B59" s="2">
        <v>1</v>
      </c>
      <c r="C59" s="2">
        <f t="shared" si="0"/>
        <v>3</v>
      </c>
      <c r="D59" s="2">
        <f t="shared" si="1"/>
        <v>1</v>
      </c>
    </row>
    <row r="60" spans="1:12" x14ac:dyDescent="0.2">
      <c r="A60" s="2">
        <v>2</v>
      </c>
      <c r="B60" s="2">
        <v>0</v>
      </c>
      <c r="C60" s="2">
        <f t="shared" si="0"/>
        <v>2</v>
      </c>
      <c r="D60" s="2">
        <f t="shared" si="1"/>
        <v>2</v>
      </c>
    </row>
    <row r="61" spans="1:12" x14ac:dyDescent="0.2">
      <c r="A61" s="2">
        <v>1</v>
      </c>
      <c r="B61" s="2">
        <v>0</v>
      </c>
      <c r="C61" s="2">
        <f t="shared" si="0"/>
        <v>1</v>
      </c>
      <c r="D61" s="2">
        <f t="shared" si="1"/>
        <v>1</v>
      </c>
    </row>
    <row r="62" spans="1:12" x14ac:dyDescent="0.2">
      <c r="A62" s="2">
        <v>2</v>
      </c>
      <c r="B62" s="2">
        <v>2</v>
      </c>
      <c r="C62" s="2">
        <f t="shared" si="0"/>
        <v>4</v>
      </c>
      <c r="D62" s="2">
        <f t="shared" si="1"/>
        <v>0</v>
      </c>
    </row>
    <row r="63" spans="1:12" x14ac:dyDescent="0.2">
      <c r="A63" s="2">
        <v>1</v>
      </c>
      <c r="B63" s="2">
        <v>0</v>
      </c>
      <c r="C63" s="2">
        <f t="shared" si="0"/>
        <v>1</v>
      </c>
      <c r="D63" s="2">
        <f t="shared" si="1"/>
        <v>1</v>
      </c>
    </row>
    <row r="64" spans="1:12" x14ac:dyDescent="0.2">
      <c r="A64" s="2">
        <v>4</v>
      </c>
      <c r="B64" s="2">
        <v>1</v>
      </c>
      <c r="C64" s="2">
        <f t="shared" si="0"/>
        <v>5</v>
      </c>
      <c r="D64" s="2">
        <f t="shared" si="1"/>
        <v>3</v>
      </c>
    </row>
    <row r="65" spans="1:4" x14ac:dyDescent="0.2">
      <c r="A65" s="2">
        <v>1</v>
      </c>
      <c r="B65" s="2">
        <v>0</v>
      </c>
      <c r="C65" s="2">
        <f t="shared" si="0"/>
        <v>1</v>
      </c>
      <c r="D65" s="2">
        <f t="shared" si="1"/>
        <v>1</v>
      </c>
    </row>
    <row r="66" spans="1:4" x14ac:dyDescent="0.2">
      <c r="A66" s="2">
        <v>1</v>
      </c>
      <c r="B66" s="2">
        <v>3</v>
      </c>
      <c r="C66" s="2">
        <f t="shared" si="0"/>
        <v>4</v>
      </c>
      <c r="D66" s="2">
        <f t="shared" si="1"/>
        <v>2</v>
      </c>
    </row>
    <row r="67" spans="1:4" x14ac:dyDescent="0.2">
      <c r="A67" s="2">
        <v>2</v>
      </c>
      <c r="B67" s="2">
        <v>1</v>
      </c>
      <c r="C67" s="2">
        <f t="shared" si="0"/>
        <v>3</v>
      </c>
      <c r="D67" s="2">
        <f t="shared" si="1"/>
        <v>1</v>
      </c>
    </row>
    <row r="68" spans="1:4" x14ac:dyDescent="0.2">
      <c r="A68" s="2">
        <v>1</v>
      </c>
      <c r="B68" s="2">
        <v>0</v>
      </c>
      <c r="C68" s="2">
        <f t="shared" ref="C68:C131" si="5">A68+B68</f>
        <v>1</v>
      </c>
      <c r="D68" s="2">
        <f t="shared" ref="D68:D131" si="6">ABS(A68-B68)</f>
        <v>1</v>
      </c>
    </row>
    <row r="69" spans="1:4" x14ac:dyDescent="0.2">
      <c r="A69" s="2">
        <v>1</v>
      </c>
      <c r="B69" s="2">
        <v>1</v>
      </c>
      <c r="C69" s="2">
        <f t="shared" si="5"/>
        <v>2</v>
      </c>
      <c r="D69" s="2">
        <f t="shared" si="6"/>
        <v>0</v>
      </c>
    </row>
    <row r="70" spans="1:4" x14ac:dyDescent="0.2">
      <c r="A70" s="2">
        <v>5</v>
      </c>
      <c r="B70" s="2">
        <v>0</v>
      </c>
      <c r="C70" s="2">
        <f t="shared" si="5"/>
        <v>5</v>
      </c>
      <c r="D70" s="2">
        <f t="shared" si="6"/>
        <v>5</v>
      </c>
    </row>
    <row r="71" spans="1:4" x14ac:dyDescent="0.2">
      <c r="A71" s="2">
        <v>0</v>
      </c>
      <c r="B71" s="2">
        <v>0</v>
      </c>
      <c r="C71" s="2">
        <f t="shared" si="5"/>
        <v>0</v>
      </c>
      <c r="D71" s="2">
        <f t="shared" si="6"/>
        <v>0</v>
      </c>
    </row>
    <row r="72" spans="1:4" x14ac:dyDescent="0.2">
      <c r="A72" s="2">
        <v>1</v>
      </c>
      <c r="B72" s="2">
        <v>2</v>
      </c>
      <c r="C72" s="2">
        <f t="shared" si="5"/>
        <v>3</v>
      </c>
      <c r="D72" s="2">
        <f t="shared" si="6"/>
        <v>1</v>
      </c>
    </row>
    <row r="73" spans="1:4" x14ac:dyDescent="0.2">
      <c r="A73" s="2">
        <v>2</v>
      </c>
      <c r="B73" s="2">
        <v>2</v>
      </c>
      <c r="C73" s="2">
        <f t="shared" si="5"/>
        <v>4</v>
      </c>
      <c r="D73" s="2">
        <f t="shared" si="6"/>
        <v>0</v>
      </c>
    </row>
    <row r="74" spans="1:4" x14ac:dyDescent="0.2">
      <c r="A74" s="2">
        <v>1</v>
      </c>
      <c r="B74" s="2">
        <v>0</v>
      </c>
      <c r="C74" s="2">
        <f t="shared" si="5"/>
        <v>1</v>
      </c>
      <c r="D74" s="2">
        <f t="shared" si="6"/>
        <v>1</v>
      </c>
    </row>
    <row r="75" spans="1:4" x14ac:dyDescent="0.2">
      <c r="A75" s="2">
        <v>3</v>
      </c>
      <c r="B75" s="2">
        <v>1</v>
      </c>
      <c r="C75" s="2">
        <f t="shared" si="5"/>
        <v>4</v>
      </c>
      <c r="D75" s="2">
        <f t="shared" si="6"/>
        <v>2</v>
      </c>
    </row>
    <row r="76" spans="1:4" x14ac:dyDescent="0.2">
      <c r="A76" s="2">
        <v>0</v>
      </c>
      <c r="B76" s="2">
        <v>2</v>
      </c>
      <c r="C76" s="2">
        <f t="shared" si="5"/>
        <v>2</v>
      </c>
      <c r="D76" s="2">
        <f t="shared" si="6"/>
        <v>2</v>
      </c>
    </row>
    <row r="77" spans="1:4" x14ac:dyDescent="0.2">
      <c r="A77" s="2">
        <v>1</v>
      </c>
      <c r="B77" s="2">
        <v>0</v>
      </c>
      <c r="C77" s="2">
        <f t="shared" si="5"/>
        <v>1</v>
      </c>
      <c r="D77" s="2">
        <f t="shared" si="6"/>
        <v>1</v>
      </c>
    </row>
    <row r="78" spans="1:4" x14ac:dyDescent="0.2">
      <c r="A78" s="2">
        <v>0</v>
      </c>
      <c r="B78" s="2">
        <v>0</v>
      </c>
      <c r="C78" s="2">
        <f t="shared" si="5"/>
        <v>0</v>
      </c>
      <c r="D78" s="2">
        <f t="shared" si="6"/>
        <v>0</v>
      </c>
    </row>
    <row r="79" spans="1:4" x14ac:dyDescent="0.2">
      <c r="A79" s="2">
        <v>1</v>
      </c>
      <c r="B79" s="2">
        <v>1</v>
      </c>
      <c r="C79" s="2">
        <f t="shared" si="5"/>
        <v>2</v>
      </c>
      <c r="D79" s="2">
        <f t="shared" si="6"/>
        <v>0</v>
      </c>
    </row>
    <row r="80" spans="1:4" x14ac:dyDescent="0.2">
      <c r="A80" s="2">
        <v>0</v>
      </c>
      <c r="B80" s="2">
        <v>0</v>
      </c>
      <c r="C80" s="2">
        <f t="shared" si="5"/>
        <v>0</v>
      </c>
      <c r="D80" s="2">
        <f t="shared" si="6"/>
        <v>0</v>
      </c>
    </row>
    <row r="81" spans="1:4" x14ac:dyDescent="0.2">
      <c r="A81" s="2">
        <v>2</v>
      </c>
      <c r="B81" s="2">
        <v>2</v>
      </c>
      <c r="C81" s="2">
        <f t="shared" si="5"/>
        <v>4</v>
      </c>
      <c r="D81" s="2">
        <f t="shared" si="6"/>
        <v>0</v>
      </c>
    </row>
    <row r="82" spans="1:4" x14ac:dyDescent="0.2">
      <c r="A82" s="2">
        <v>2</v>
      </c>
      <c r="B82" s="2">
        <v>1</v>
      </c>
      <c r="C82" s="2">
        <f t="shared" si="5"/>
        <v>3</v>
      </c>
      <c r="D82" s="2">
        <f t="shared" si="6"/>
        <v>1</v>
      </c>
    </row>
    <row r="83" spans="1:4" x14ac:dyDescent="0.2">
      <c r="A83" s="2">
        <v>1</v>
      </c>
      <c r="B83" s="2">
        <v>1</v>
      </c>
      <c r="C83" s="2">
        <f t="shared" si="5"/>
        <v>2</v>
      </c>
      <c r="D83" s="2">
        <f t="shared" si="6"/>
        <v>0</v>
      </c>
    </row>
    <row r="84" spans="1:4" x14ac:dyDescent="0.2">
      <c r="A84" s="2">
        <v>0</v>
      </c>
      <c r="B84" s="2">
        <v>0</v>
      </c>
      <c r="C84" s="2">
        <f t="shared" si="5"/>
        <v>0</v>
      </c>
      <c r="D84" s="2">
        <f t="shared" si="6"/>
        <v>0</v>
      </c>
    </row>
    <row r="85" spans="1:4" x14ac:dyDescent="0.2">
      <c r="A85" s="2">
        <v>4</v>
      </c>
      <c r="B85" s="2">
        <v>1</v>
      </c>
      <c r="C85" s="2">
        <f t="shared" si="5"/>
        <v>5</v>
      </c>
      <c r="D85" s="2">
        <f t="shared" si="6"/>
        <v>3</v>
      </c>
    </row>
    <row r="86" spans="1:4" x14ac:dyDescent="0.2">
      <c r="A86" s="2">
        <v>1</v>
      </c>
      <c r="B86" s="2">
        <v>0</v>
      </c>
      <c r="C86" s="2">
        <f t="shared" si="5"/>
        <v>1</v>
      </c>
      <c r="D86" s="2">
        <f t="shared" si="6"/>
        <v>1</v>
      </c>
    </row>
    <row r="87" spans="1:4" x14ac:dyDescent="0.2">
      <c r="A87" s="2">
        <v>2</v>
      </c>
      <c r="B87" s="2">
        <v>1</v>
      </c>
      <c r="C87" s="2">
        <f t="shared" si="5"/>
        <v>3</v>
      </c>
      <c r="D87" s="2">
        <f t="shared" si="6"/>
        <v>1</v>
      </c>
    </row>
    <row r="88" spans="1:4" x14ac:dyDescent="0.2">
      <c r="A88" s="2">
        <v>1</v>
      </c>
      <c r="B88" s="2">
        <v>2</v>
      </c>
      <c r="C88" s="2">
        <f t="shared" si="5"/>
        <v>3</v>
      </c>
      <c r="D88" s="2">
        <f t="shared" si="6"/>
        <v>1</v>
      </c>
    </row>
    <row r="89" spans="1:4" x14ac:dyDescent="0.2">
      <c r="A89" s="2">
        <v>0</v>
      </c>
      <c r="B89" s="2">
        <v>0</v>
      </c>
      <c r="C89" s="2">
        <f t="shared" si="5"/>
        <v>0</v>
      </c>
      <c r="D89" s="2">
        <f t="shared" si="6"/>
        <v>0</v>
      </c>
    </row>
    <row r="90" spans="1:4" x14ac:dyDescent="0.2">
      <c r="A90" s="2">
        <v>3</v>
      </c>
      <c r="B90" s="2">
        <v>1</v>
      </c>
      <c r="C90" s="2">
        <f t="shared" si="5"/>
        <v>4</v>
      </c>
      <c r="D90" s="2">
        <f t="shared" si="6"/>
        <v>2</v>
      </c>
    </row>
    <row r="91" spans="1:4" x14ac:dyDescent="0.2">
      <c r="A91" s="2">
        <v>0</v>
      </c>
      <c r="B91" s="2">
        <v>2</v>
      </c>
      <c r="C91" s="2">
        <f t="shared" si="5"/>
        <v>2</v>
      </c>
      <c r="D91" s="2">
        <f t="shared" si="6"/>
        <v>2</v>
      </c>
    </row>
    <row r="92" spans="1:4" x14ac:dyDescent="0.2">
      <c r="A92" s="2">
        <v>0</v>
      </c>
      <c r="B92" s="2">
        <v>1</v>
      </c>
      <c r="C92" s="2">
        <f t="shared" si="5"/>
        <v>1</v>
      </c>
      <c r="D92" s="2">
        <f t="shared" si="6"/>
        <v>1</v>
      </c>
    </row>
    <row r="93" spans="1:4" x14ac:dyDescent="0.2">
      <c r="A93" s="2">
        <v>2</v>
      </c>
      <c r="B93" s="2">
        <v>1</v>
      </c>
      <c r="C93" s="2">
        <f t="shared" si="5"/>
        <v>3</v>
      </c>
      <c r="D93" s="2">
        <f t="shared" si="6"/>
        <v>1</v>
      </c>
    </row>
    <row r="94" spans="1:4" x14ac:dyDescent="0.2">
      <c r="A94" s="2">
        <v>3</v>
      </c>
      <c r="B94" s="2">
        <v>1</v>
      </c>
      <c r="C94" s="2">
        <f t="shared" si="5"/>
        <v>4</v>
      </c>
      <c r="D94" s="2">
        <f t="shared" si="6"/>
        <v>2</v>
      </c>
    </row>
    <row r="95" spans="1:4" x14ac:dyDescent="0.2">
      <c r="A95" s="2">
        <v>1</v>
      </c>
      <c r="B95" s="2">
        <v>0</v>
      </c>
      <c r="C95" s="2">
        <f t="shared" si="5"/>
        <v>1</v>
      </c>
      <c r="D95" s="2">
        <f t="shared" si="6"/>
        <v>1</v>
      </c>
    </row>
    <row r="96" spans="1:4" x14ac:dyDescent="0.2">
      <c r="A96" s="2">
        <v>1</v>
      </c>
      <c r="B96" s="2">
        <v>0</v>
      </c>
      <c r="C96" s="2">
        <f t="shared" si="5"/>
        <v>1</v>
      </c>
      <c r="D96" s="2">
        <f t="shared" si="6"/>
        <v>1</v>
      </c>
    </row>
    <row r="97" spans="1:4" x14ac:dyDescent="0.2">
      <c r="A97" s="2">
        <v>3</v>
      </c>
      <c r="B97" s="2">
        <v>1</v>
      </c>
      <c r="C97" s="2">
        <f t="shared" si="5"/>
        <v>4</v>
      </c>
      <c r="D97" s="2">
        <f t="shared" si="6"/>
        <v>2</v>
      </c>
    </row>
    <row r="98" spans="1:4" x14ac:dyDescent="0.2">
      <c r="A98" s="2">
        <v>0</v>
      </c>
      <c r="B98" s="2">
        <v>1</v>
      </c>
      <c r="C98" s="2">
        <f t="shared" si="5"/>
        <v>1</v>
      </c>
      <c r="D98" s="2">
        <f t="shared" si="6"/>
        <v>1</v>
      </c>
    </row>
    <row r="99" spans="1:4" x14ac:dyDescent="0.2">
      <c r="A99" s="2">
        <v>2</v>
      </c>
      <c r="B99" s="2">
        <v>1</v>
      </c>
      <c r="C99" s="2">
        <f t="shared" si="5"/>
        <v>3</v>
      </c>
      <c r="D99" s="2">
        <f t="shared" si="6"/>
        <v>1</v>
      </c>
    </row>
    <row r="100" spans="1:4" x14ac:dyDescent="0.2">
      <c r="A100" s="2">
        <v>3</v>
      </c>
      <c r="B100" s="2">
        <v>0</v>
      </c>
      <c r="C100" s="2">
        <f t="shared" si="5"/>
        <v>3</v>
      </c>
      <c r="D100" s="2">
        <f t="shared" si="6"/>
        <v>3</v>
      </c>
    </row>
    <row r="101" spans="1:4" x14ac:dyDescent="0.2">
      <c r="A101" s="2">
        <v>2</v>
      </c>
      <c r="B101" s="2">
        <v>0</v>
      </c>
      <c r="C101" s="2">
        <f t="shared" si="5"/>
        <v>2</v>
      </c>
      <c r="D101" s="2">
        <f t="shared" si="6"/>
        <v>2</v>
      </c>
    </row>
    <row r="102" spans="1:4" x14ac:dyDescent="0.2">
      <c r="A102" s="2">
        <v>1</v>
      </c>
      <c r="B102" s="2">
        <v>4</v>
      </c>
      <c r="C102" s="2">
        <f t="shared" si="5"/>
        <v>5</v>
      </c>
      <c r="D102" s="2">
        <f t="shared" si="6"/>
        <v>3</v>
      </c>
    </row>
    <row r="103" spans="1:4" x14ac:dyDescent="0.2">
      <c r="A103" s="2">
        <v>1</v>
      </c>
      <c r="B103" s="2">
        <v>2</v>
      </c>
      <c r="C103" s="2">
        <f t="shared" si="5"/>
        <v>3</v>
      </c>
      <c r="D103" s="2">
        <f t="shared" si="6"/>
        <v>1</v>
      </c>
    </row>
    <row r="104" spans="1:4" x14ac:dyDescent="0.2">
      <c r="A104" s="2">
        <v>0</v>
      </c>
      <c r="B104" s="2">
        <v>0</v>
      </c>
      <c r="C104" s="2">
        <f t="shared" si="5"/>
        <v>0</v>
      </c>
      <c r="D104" s="2">
        <f t="shared" si="6"/>
        <v>0</v>
      </c>
    </row>
    <row r="105" spans="1:4" x14ac:dyDescent="0.2">
      <c r="A105" s="2">
        <v>3</v>
      </c>
      <c r="B105" s="2">
        <v>2</v>
      </c>
      <c r="C105" s="2">
        <f t="shared" si="5"/>
        <v>5</v>
      </c>
      <c r="D105" s="2">
        <f t="shared" si="6"/>
        <v>1</v>
      </c>
    </row>
    <row r="106" spans="1:4" x14ac:dyDescent="0.2">
      <c r="A106" s="2">
        <v>2</v>
      </c>
      <c r="B106" s="2">
        <v>1</v>
      </c>
      <c r="C106" s="2">
        <f t="shared" si="5"/>
        <v>3</v>
      </c>
      <c r="D106" s="2">
        <f t="shared" si="6"/>
        <v>1</v>
      </c>
    </row>
    <row r="107" spans="1:4" x14ac:dyDescent="0.2">
      <c r="A107" s="2">
        <v>1</v>
      </c>
      <c r="B107" s="2">
        <v>1</v>
      </c>
      <c r="C107" s="2">
        <f t="shared" si="5"/>
        <v>2</v>
      </c>
      <c r="D107" s="2">
        <f t="shared" si="6"/>
        <v>0</v>
      </c>
    </row>
    <row r="108" spans="1:4" x14ac:dyDescent="0.2">
      <c r="A108" s="2">
        <v>4</v>
      </c>
      <c r="B108" s="2">
        <v>1</v>
      </c>
      <c r="C108" s="2">
        <f t="shared" si="5"/>
        <v>5</v>
      </c>
      <c r="D108" s="2">
        <f t="shared" si="6"/>
        <v>3</v>
      </c>
    </row>
    <row r="109" spans="1:4" x14ac:dyDescent="0.2">
      <c r="A109" s="2">
        <v>0</v>
      </c>
      <c r="B109" s="2">
        <v>0</v>
      </c>
      <c r="C109" s="2">
        <f t="shared" si="5"/>
        <v>0</v>
      </c>
      <c r="D109" s="2">
        <f t="shared" si="6"/>
        <v>0</v>
      </c>
    </row>
    <row r="110" spans="1:4" x14ac:dyDescent="0.2">
      <c r="A110" s="2">
        <v>3</v>
      </c>
      <c r="B110" s="2">
        <v>0</v>
      </c>
      <c r="C110" s="2">
        <f t="shared" si="5"/>
        <v>3</v>
      </c>
      <c r="D110" s="2">
        <f t="shared" si="6"/>
        <v>3</v>
      </c>
    </row>
    <row r="111" spans="1:4" x14ac:dyDescent="0.2">
      <c r="A111" s="2">
        <v>2</v>
      </c>
      <c r="B111" s="2">
        <v>1</v>
      </c>
      <c r="C111" s="2">
        <f t="shared" si="5"/>
        <v>3</v>
      </c>
      <c r="D111" s="2">
        <f t="shared" si="6"/>
        <v>1</v>
      </c>
    </row>
    <row r="112" spans="1:4" x14ac:dyDescent="0.2">
      <c r="A112" s="2">
        <v>1</v>
      </c>
      <c r="B112" s="2">
        <v>0</v>
      </c>
      <c r="C112" s="2">
        <f t="shared" si="5"/>
        <v>1</v>
      </c>
      <c r="D112" s="2">
        <f t="shared" si="6"/>
        <v>1</v>
      </c>
    </row>
    <row r="113" spans="1:4" x14ac:dyDescent="0.2">
      <c r="A113" s="2">
        <v>0</v>
      </c>
      <c r="B113" s="2">
        <v>1</v>
      </c>
      <c r="C113" s="2">
        <f t="shared" si="5"/>
        <v>1</v>
      </c>
      <c r="D113" s="2">
        <f t="shared" si="6"/>
        <v>1</v>
      </c>
    </row>
    <row r="114" spans="1:4" x14ac:dyDescent="0.2">
      <c r="A114" s="2">
        <v>0</v>
      </c>
      <c r="B114" s="2">
        <v>1</v>
      </c>
      <c r="C114" s="2">
        <f t="shared" si="5"/>
        <v>1</v>
      </c>
      <c r="D114" s="2">
        <f t="shared" si="6"/>
        <v>1</v>
      </c>
    </row>
    <row r="115" spans="1:4" x14ac:dyDescent="0.2">
      <c r="A115" s="2">
        <v>1</v>
      </c>
      <c r="B115" s="2">
        <v>2</v>
      </c>
      <c r="C115" s="2">
        <f t="shared" si="5"/>
        <v>3</v>
      </c>
      <c r="D115" s="2">
        <f t="shared" si="6"/>
        <v>1</v>
      </c>
    </row>
    <row r="116" spans="1:4" x14ac:dyDescent="0.2">
      <c r="A116" s="2">
        <v>0</v>
      </c>
      <c r="B116" s="2">
        <v>0</v>
      </c>
      <c r="C116" s="2">
        <f t="shared" si="5"/>
        <v>0</v>
      </c>
      <c r="D116" s="2">
        <f t="shared" si="6"/>
        <v>0</v>
      </c>
    </row>
    <row r="117" spans="1:4" x14ac:dyDescent="0.2">
      <c r="A117" s="2">
        <v>0</v>
      </c>
      <c r="B117" s="2">
        <v>2</v>
      </c>
      <c r="C117" s="2">
        <f t="shared" si="5"/>
        <v>2</v>
      </c>
      <c r="D117" s="2">
        <f t="shared" si="6"/>
        <v>2</v>
      </c>
    </row>
    <row r="118" spans="1:4" x14ac:dyDescent="0.2">
      <c r="A118" s="2">
        <v>3</v>
      </c>
      <c r="B118" s="2">
        <v>0</v>
      </c>
      <c r="C118" s="2">
        <f t="shared" si="5"/>
        <v>3</v>
      </c>
      <c r="D118" s="2">
        <f t="shared" si="6"/>
        <v>3</v>
      </c>
    </row>
    <row r="119" spans="1:4" x14ac:dyDescent="0.2">
      <c r="A119" s="2">
        <v>1</v>
      </c>
      <c r="B119" s="2">
        <v>2</v>
      </c>
      <c r="C119" s="2">
        <f t="shared" si="5"/>
        <v>3</v>
      </c>
      <c r="D119" s="2">
        <f t="shared" si="6"/>
        <v>1</v>
      </c>
    </row>
    <row r="120" spans="1:4" x14ac:dyDescent="0.2">
      <c r="A120" s="2">
        <v>0</v>
      </c>
      <c r="B120" s="2">
        <v>1</v>
      </c>
      <c r="C120" s="2">
        <f t="shared" si="5"/>
        <v>1</v>
      </c>
      <c r="D120" s="2">
        <f t="shared" si="6"/>
        <v>1</v>
      </c>
    </row>
    <row r="121" spans="1:4" x14ac:dyDescent="0.2">
      <c r="A121" s="2">
        <v>1</v>
      </c>
      <c r="B121" s="2">
        <v>2</v>
      </c>
      <c r="C121" s="2">
        <f t="shared" si="5"/>
        <v>3</v>
      </c>
      <c r="D121" s="2">
        <f t="shared" si="6"/>
        <v>1</v>
      </c>
    </row>
    <row r="122" spans="1:4" x14ac:dyDescent="0.2">
      <c r="A122" s="2">
        <v>1</v>
      </c>
      <c r="B122" s="2">
        <v>0</v>
      </c>
      <c r="C122" s="2">
        <f t="shared" si="5"/>
        <v>1</v>
      </c>
      <c r="D122" s="2">
        <f t="shared" si="6"/>
        <v>1</v>
      </c>
    </row>
    <row r="123" spans="1:4" x14ac:dyDescent="0.2">
      <c r="A123" s="2">
        <v>1</v>
      </c>
      <c r="B123" s="2">
        <v>2</v>
      </c>
      <c r="C123" s="2">
        <f t="shared" si="5"/>
        <v>3</v>
      </c>
      <c r="D123" s="2">
        <f t="shared" si="6"/>
        <v>1</v>
      </c>
    </row>
    <row r="124" spans="1:4" x14ac:dyDescent="0.2">
      <c r="A124" s="2">
        <v>2</v>
      </c>
      <c r="B124" s="2">
        <v>3</v>
      </c>
      <c r="C124" s="2">
        <f t="shared" si="5"/>
        <v>5</v>
      </c>
      <c r="D124" s="2">
        <f t="shared" si="6"/>
        <v>1</v>
      </c>
    </row>
    <row r="125" spans="1:4" x14ac:dyDescent="0.2">
      <c r="A125" s="2">
        <v>1</v>
      </c>
      <c r="B125" s="2">
        <v>0</v>
      </c>
      <c r="C125" s="2">
        <f t="shared" si="5"/>
        <v>1</v>
      </c>
      <c r="D125" s="2">
        <f t="shared" si="6"/>
        <v>1</v>
      </c>
    </row>
    <row r="126" spans="1:4" x14ac:dyDescent="0.2">
      <c r="A126" s="2">
        <v>1</v>
      </c>
      <c r="B126" s="2">
        <v>0</v>
      </c>
      <c r="C126" s="2">
        <f t="shared" si="5"/>
        <v>1</v>
      </c>
      <c r="D126" s="2">
        <f t="shared" si="6"/>
        <v>1</v>
      </c>
    </row>
    <row r="127" spans="1:4" x14ac:dyDescent="0.2">
      <c r="A127" s="2">
        <v>1</v>
      </c>
      <c r="B127" s="2">
        <v>0</v>
      </c>
      <c r="C127" s="2">
        <f t="shared" si="5"/>
        <v>1</v>
      </c>
      <c r="D127" s="2">
        <f t="shared" si="6"/>
        <v>1</v>
      </c>
    </row>
    <row r="128" spans="1:4" x14ac:dyDescent="0.2">
      <c r="A128" s="2">
        <v>2</v>
      </c>
      <c r="B128" s="2">
        <v>1</v>
      </c>
      <c r="C128" s="2">
        <f t="shared" si="5"/>
        <v>3</v>
      </c>
      <c r="D128" s="2">
        <f t="shared" si="6"/>
        <v>1</v>
      </c>
    </row>
    <row r="129" spans="1:4" x14ac:dyDescent="0.2">
      <c r="A129" s="2">
        <v>1</v>
      </c>
      <c r="B129" s="2">
        <v>1</v>
      </c>
      <c r="C129" s="2">
        <f t="shared" si="5"/>
        <v>2</v>
      </c>
      <c r="D129" s="2">
        <f t="shared" si="6"/>
        <v>0</v>
      </c>
    </row>
    <row r="130" spans="1:4" x14ac:dyDescent="0.2">
      <c r="A130" s="2">
        <v>1</v>
      </c>
      <c r="B130" s="2">
        <v>2</v>
      </c>
      <c r="C130" s="2">
        <f t="shared" si="5"/>
        <v>3</v>
      </c>
      <c r="D130" s="2">
        <f t="shared" si="6"/>
        <v>1</v>
      </c>
    </row>
    <row r="131" spans="1:4" x14ac:dyDescent="0.2">
      <c r="A131" s="2">
        <v>0</v>
      </c>
      <c r="B131" s="2">
        <v>0</v>
      </c>
      <c r="C131" s="2">
        <f t="shared" si="5"/>
        <v>0</v>
      </c>
      <c r="D131" s="2">
        <f t="shared" si="6"/>
        <v>0</v>
      </c>
    </row>
    <row r="132" spans="1:4" x14ac:dyDescent="0.2">
      <c r="A132" s="2">
        <v>0</v>
      </c>
      <c r="B132" s="2">
        <v>0</v>
      </c>
      <c r="C132" s="2">
        <f>A132+B132</f>
        <v>0</v>
      </c>
      <c r="D132" s="2">
        <f>ABS(A132-B132)</f>
        <v>0</v>
      </c>
    </row>
    <row r="133" spans="1:4" x14ac:dyDescent="0.2">
      <c r="A133" s="15"/>
      <c r="B133" s="15"/>
      <c r="C133" s="11"/>
      <c r="D133" s="11"/>
    </row>
  </sheetData>
  <mergeCells count="10">
    <mergeCell ref="A1:E1"/>
    <mergeCell ref="I43:J43"/>
    <mergeCell ref="F45:H45"/>
    <mergeCell ref="F46:H46"/>
    <mergeCell ref="F57:H57"/>
    <mergeCell ref="F58:H58"/>
    <mergeCell ref="F48:H48"/>
    <mergeCell ref="F49:H49"/>
    <mergeCell ref="F50:H50"/>
    <mergeCell ref="F47:H47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topLeftCell="F1" zoomScale="115" zoomScaleNormal="115" workbookViewId="0">
      <pane ySplit="2" topLeftCell="A48" activePane="bottomLeft" state="frozen"/>
      <selection pane="bottomLeft" activeCell="T67" sqref="T67"/>
    </sheetView>
  </sheetViews>
  <sheetFormatPr defaultRowHeight="12.75" x14ac:dyDescent="0.2"/>
  <cols>
    <col min="3" max="3" width="12.5703125" customWidth="1"/>
    <col min="5" max="5" width="7.42578125" customWidth="1"/>
    <col min="6" max="6" width="11.140625" bestFit="1" customWidth="1"/>
    <col min="7" max="7" width="12.7109375" customWidth="1"/>
    <col min="8" max="8" width="12.5703125" customWidth="1"/>
    <col min="9" max="9" width="12" bestFit="1" customWidth="1"/>
    <col min="10" max="10" width="9.7109375" bestFit="1" customWidth="1"/>
  </cols>
  <sheetData>
    <row r="1" spans="1:10" x14ac:dyDescent="0.2">
      <c r="A1" s="77" t="s">
        <v>59</v>
      </c>
      <c r="B1" s="78"/>
      <c r="C1" s="78"/>
      <c r="D1" s="78"/>
      <c r="E1" s="79"/>
    </row>
    <row r="2" spans="1:10" x14ac:dyDescent="0.2">
      <c r="B2" s="39" t="s">
        <v>0</v>
      </c>
      <c r="C2" s="39" t="s">
        <v>1</v>
      </c>
      <c r="D2" s="39" t="s">
        <v>2</v>
      </c>
      <c r="E2" s="39" t="s">
        <v>61</v>
      </c>
    </row>
    <row r="3" spans="1:10" x14ac:dyDescent="0.2">
      <c r="A3" s="1" t="s">
        <v>4</v>
      </c>
      <c r="B3" s="2">
        <v>4</v>
      </c>
      <c r="C3" s="2">
        <v>2</v>
      </c>
      <c r="D3" s="2">
        <f>B3+C3</f>
        <v>6</v>
      </c>
      <c r="E3" s="2">
        <f>ABS(B3-C3)</f>
        <v>2</v>
      </c>
    </row>
    <row r="4" spans="1:10" x14ac:dyDescent="0.2">
      <c r="A4" s="1">
        <v>2</v>
      </c>
      <c r="B4" s="2">
        <v>0</v>
      </c>
      <c r="C4" s="2">
        <v>2</v>
      </c>
      <c r="D4" s="2">
        <f t="shared" ref="D4:D44" si="0">B4+C4</f>
        <v>2</v>
      </c>
      <c r="E4" s="2">
        <f t="shared" ref="E4:E44" si="1">ABS(B4-C4)</f>
        <v>2</v>
      </c>
    </row>
    <row r="5" spans="1:10" x14ac:dyDescent="0.2">
      <c r="A5" s="1">
        <v>3</v>
      </c>
      <c r="B5" s="2">
        <v>1</v>
      </c>
      <c r="C5" s="2">
        <v>0</v>
      </c>
      <c r="D5" s="2">
        <f t="shared" si="0"/>
        <v>1</v>
      </c>
      <c r="E5" s="2">
        <f t="shared" si="1"/>
        <v>1</v>
      </c>
      <c r="G5" s="12" t="s">
        <v>45</v>
      </c>
      <c r="H5" s="12" t="s">
        <v>46</v>
      </c>
      <c r="I5" s="12" t="s">
        <v>78</v>
      </c>
      <c r="J5" s="12" t="s">
        <v>68</v>
      </c>
    </row>
    <row r="6" spans="1:10" x14ac:dyDescent="0.2">
      <c r="A6" s="1">
        <v>4</v>
      </c>
      <c r="B6" s="2">
        <v>3</v>
      </c>
      <c r="C6" s="2">
        <v>0</v>
      </c>
      <c r="D6" s="2">
        <f t="shared" si="0"/>
        <v>3</v>
      </c>
      <c r="E6" s="2">
        <f t="shared" si="1"/>
        <v>3</v>
      </c>
      <c r="G6" s="2">
        <v>0</v>
      </c>
      <c r="H6" s="2">
        <f t="array" ref="H6:H14">FREQUENCY(D3:D44,G6:G14)</f>
        <v>5</v>
      </c>
      <c r="I6" s="2">
        <f>POISSON(G6,2.3,FALSE)</f>
        <v>0.10025884372280375</v>
      </c>
      <c r="J6" s="26">
        <f>I6*64</f>
        <v>6.4165659982594399</v>
      </c>
    </row>
    <row r="7" spans="1:10" x14ac:dyDescent="0.2">
      <c r="A7" s="1">
        <v>5</v>
      </c>
      <c r="B7" s="2">
        <v>0</v>
      </c>
      <c r="C7" s="2">
        <v>3</v>
      </c>
      <c r="D7" s="2">
        <f t="shared" si="0"/>
        <v>3</v>
      </c>
      <c r="E7" s="2">
        <f t="shared" si="1"/>
        <v>3</v>
      </c>
      <c r="G7" s="2">
        <v>1</v>
      </c>
      <c r="H7" s="2">
        <v>6</v>
      </c>
      <c r="I7" s="2">
        <f t="shared" ref="I7:I14" si="2">POISSON(G7,2.3,FALSE)</f>
        <v>0.23059534056244857</v>
      </c>
      <c r="J7" s="26">
        <f t="shared" ref="J7:J14" si="3">I7*64</f>
        <v>14.758101795996708</v>
      </c>
    </row>
    <row r="8" spans="1:10" x14ac:dyDescent="0.2">
      <c r="A8" s="1">
        <v>6</v>
      </c>
      <c r="B8" s="2">
        <v>1</v>
      </c>
      <c r="C8" s="2">
        <v>2</v>
      </c>
      <c r="D8" s="2">
        <f t="shared" si="0"/>
        <v>3</v>
      </c>
      <c r="E8" s="2">
        <f t="shared" si="1"/>
        <v>1</v>
      </c>
      <c r="G8" s="2">
        <v>2</v>
      </c>
      <c r="H8" s="2">
        <v>13</v>
      </c>
      <c r="I8" s="2">
        <f t="shared" si="2"/>
        <v>0.26518464164681593</v>
      </c>
      <c r="J8" s="26">
        <f t="shared" si="3"/>
        <v>16.97181706539622</v>
      </c>
    </row>
    <row r="9" spans="1:10" x14ac:dyDescent="0.2">
      <c r="A9" s="2" t="s">
        <v>5</v>
      </c>
      <c r="B9" s="2">
        <v>1</v>
      </c>
      <c r="C9" s="2">
        <v>0</v>
      </c>
      <c r="D9" s="2">
        <f t="shared" si="0"/>
        <v>1</v>
      </c>
      <c r="E9" s="2">
        <f t="shared" si="1"/>
        <v>1</v>
      </c>
      <c r="G9" s="2">
        <v>3</v>
      </c>
      <c r="H9" s="2">
        <v>9</v>
      </c>
      <c r="I9" s="2">
        <f t="shared" si="2"/>
        <v>0.20330822526255887</v>
      </c>
      <c r="J9" s="26">
        <f t="shared" si="3"/>
        <v>13.011726416803768</v>
      </c>
    </row>
    <row r="10" spans="1:10" x14ac:dyDescent="0.2">
      <c r="A10" s="2">
        <v>8</v>
      </c>
      <c r="B10" s="2">
        <v>0</v>
      </c>
      <c r="C10" s="2">
        <v>0</v>
      </c>
      <c r="D10" s="2">
        <f t="shared" si="0"/>
        <v>0</v>
      </c>
      <c r="E10" s="2">
        <f t="shared" si="1"/>
        <v>0</v>
      </c>
      <c r="G10" s="2">
        <v>4</v>
      </c>
      <c r="H10" s="2">
        <v>5</v>
      </c>
      <c r="I10" s="2">
        <f t="shared" si="2"/>
        <v>0.11690222952597135</v>
      </c>
      <c r="J10" s="26">
        <f t="shared" si="3"/>
        <v>7.4817426896621662</v>
      </c>
    </row>
    <row r="11" spans="1:10" x14ac:dyDescent="0.2">
      <c r="A11" s="2">
        <v>9</v>
      </c>
      <c r="B11" s="2">
        <v>2</v>
      </c>
      <c r="C11" s="2">
        <v>0</v>
      </c>
      <c r="D11" s="2">
        <f t="shared" si="0"/>
        <v>2</v>
      </c>
      <c r="E11" s="2">
        <f t="shared" si="1"/>
        <v>2</v>
      </c>
      <c r="G11" s="2">
        <v>5</v>
      </c>
      <c r="H11" s="2">
        <v>2</v>
      </c>
      <c r="I11" s="2">
        <f t="shared" si="2"/>
        <v>5.377502558194678E-2</v>
      </c>
      <c r="J11" s="26">
        <f t="shared" si="3"/>
        <v>3.4416016372445939</v>
      </c>
    </row>
    <row r="12" spans="1:10" x14ac:dyDescent="0.2">
      <c r="A12" s="2">
        <v>10</v>
      </c>
      <c r="B12" s="2">
        <v>1</v>
      </c>
      <c r="C12" s="2">
        <v>0</v>
      </c>
      <c r="D12" s="2">
        <f t="shared" si="0"/>
        <v>1</v>
      </c>
      <c r="E12" s="2">
        <f t="shared" si="1"/>
        <v>1</v>
      </c>
      <c r="G12" s="2">
        <v>6</v>
      </c>
      <c r="H12" s="2">
        <v>2</v>
      </c>
      <c r="I12" s="2">
        <f t="shared" si="2"/>
        <v>2.0613759806412946E-2</v>
      </c>
      <c r="J12" s="26">
        <f t="shared" si="3"/>
        <v>1.3192806276104285</v>
      </c>
    </row>
    <row r="13" spans="1:10" x14ac:dyDescent="0.2">
      <c r="A13" s="2">
        <v>11</v>
      </c>
      <c r="B13" s="2">
        <v>2</v>
      </c>
      <c r="C13" s="2">
        <v>2</v>
      </c>
      <c r="D13" s="2">
        <f t="shared" si="0"/>
        <v>4</v>
      </c>
      <c r="E13" s="2">
        <f t="shared" si="1"/>
        <v>0</v>
      </c>
      <c r="G13" s="2">
        <v>7</v>
      </c>
      <c r="H13" s="2">
        <v>0</v>
      </c>
      <c r="I13" s="2">
        <f t="shared" si="2"/>
        <v>6.7730925078213931E-3</v>
      </c>
      <c r="J13" s="26">
        <f t="shared" si="3"/>
        <v>0.43347792050056916</v>
      </c>
    </row>
    <row r="14" spans="1:10" x14ac:dyDescent="0.2">
      <c r="A14" s="2">
        <v>12</v>
      </c>
      <c r="B14" s="2">
        <v>2</v>
      </c>
      <c r="C14" s="2">
        <v>0</v>
      </c>
      <c r="D14" s="2">
        <f t="shared" si="0"/>
        <v>2</v>
      </c>
      <c r="E14" s="2">
        <f t="shared" si="1"/>
        <v>2</v>
      </c>
      <c r="G14" s="2">
        <v>8</v>
      </c>
      <c r="H14" s="2">
        <v>0</v>
      </c>
      <c r="I14" s="2">
        <f t="shared" si="2"/>
        <v>1.9472640959986515E-3</v>
      </c>
      <c r="J14" s="26">
        <f t="shared" si="3"/>
        <v>0.1246249021439137</v>
      </c>
    </row>
    <row r="15" spans="1:10" x14ac:dyDescent="0.2">
      <c r="A15" s="1" t="s">
        <v>6</v>
      </c>
      <c r="B15" s="2">
        <v>2</v>
      </c>
      <c r="C15" s="2">
        <v>1</v>
      </c>
      <c r="D15" s="2">
        <f t="shared" si="0"/>
        <v>3</v>
      </c>
      <c r="E15" s="2">
        <f t="shared" si="1"/>
        <v>1</v>
      </c>
      <c r="G15" s="25" t="s">
        <v>80</v>
      </c>
      <c r="H15" s="13">
        <f>SUM(H6:H14)</f>
        <v>42</v>
      </c>
      <c r="I15" s="13"/>
      <c r="J15" s="37">
        <f>SUM(J6:J14)</f>
        <v>63.958939053617812</v>
      </c>
    </row>
    <row r="16" spans="1:10" x14ac:dyDescent="0.2">
      <c r="A16" s="1">
        <v>14</v>
      </c>
      <c r="B16" s="2">
        <v>0</v>
      </c>
      <c r="C16" s="2">
        <v>1</v>
      </c>
      <c r="D16" s="2">
        <f t="shared" si="0"/>
        <v>1</v>
      </c>
      <c r="E16" s="2">
        <f t="shared" si="1"/>
        <v>1</v>
      </c>
      <c r="G16" s="25" t="s">
        <v>83</v>
      </c>
      <c r="H16" s="13">
        <f>SUMPRODUCT(G6:G14,H6:H14)</f>
        <v>101</v>
      </c>
    </row>
    <row r="17" spans="1:10" x14ac:dyDescent="0.2">
      <c r="A17" s="1">
        <v>15</v>
      </c>
      <c r="B17" s="2">
        <v>6</v>
      </c>
      <c r="C17" s="2">
        <v>0</v>
      </c>
      <c r="D17" s="2">
        <f t="shared" si="0"/>
        <v>6</v>
      </c>
      <c r="E17" s="2">
        <f t="shared" si="1"/>
        <v>6</v>
      </c>
      <c r="G17" s="25" t="s">
        <v>82</v>
      </c>
      <c r="H17" s="24">
        <f>AVERAGE(D3:D44)</f>
        <v>2.4047619047619047</v>
      </c>
      <c r="I17" s="25" t="s">
        <v>76</v>
      </c>
      <c r="J17" s="35">
        <f>CHITEST(H6:H14,J6:J14)</f>
        <v>0.26411795591562393</v>
      </c>
    </row>
    <row r="18" spans="1:10" x14ac:dyDescent="0.2">
      <c r="A18" s="1">
        <v>16</v>
      </c>
      <c r="B18" s="2">
        <v>2</v>
      </c>
      <c r="C18" s="2">
        <v>1</v>
      </c>
      <c r="D18" s="2">
        <f t="shared" si="0"/>
        <v>3</v>
      </c>
      <c r="E18" s="2">
        <f t="shared" si="1"/>
        <v>1</v>
      </c>
      <c r="G18" s="25" t="s">
        <v>73</v>
      </c>
      <c r="H18" s="13">
        <v>2.1800000000000002</v>
      </c>
    </row>
    <row r="19" spans="1:10" x14ac:dyDescent="0.2">
      <c r="A19" s="1">
        <v>17</v>
      </c>
      <c r="B19" s="2">
        <v>0</v>
      </c>
      <c r="C19" s="2">
        <v>0</v>
      </c>
      <c r="D19" s="2">
        <f t="shared" si="0"/>
        <v>0</v>
      </c>
      <c r="E19" s="2">
        <f t="shared" si="1"/>
        <v>0</v>
      </c>
    </row>
    <row r="20" spans="1:10" x14ac:dyDescent="0.2">
      <c r="A20" s="1">
        <v>18</v>
      </c>
      <c r="B20" s="2">
        <v>3</v>
      </c>
      <c r="C20" s="2">
        <v>2</v>
      </c>
      <c r="D20" s="2">
        <f t="shared" si="0"/>
        <v>5</v>
      </c>
      <c r="E20" s="2">
        <f t="shared" si="1"/>
        <v>1</v>
      </c>
    </row>
    <row r="21" spans="1:10" x14ac:dyDescent="0.2">
      <c r="A21" s="2" t="s">
        <v>7</v>
      </c>
      <c r="B21" s="2">
        <v>3</v>
      </c>
      <c r="C21" s="2">
        <v>1</v>
      </c>
      <c r="D21" s="2">
        <f t="shared" si="0"/>
        <v>4</v>
      </c>
      <c r="E21" s="2">
        <f t="shared" si="1"/>
        <v>2</v>
      </c>
    </row>
    <row r="22" spans="1:10" x14ac:dyDescent="0.2">
      <c r="A22" s="2">
        <v>20</v>
      </c>
      <c r="B22" s="2">
        <v>0</v>
      </c>
      <c r="C22" s="2">
        <v>1</v>
      </c>
      <c r="D22" s="2">
        <f t="shared" si="0"/>
        <v>1</v>
      </c>
      <c r="E22" s="2">
        <f t="shared" si="1"/>
        <v>1</v>
      </c>
      <c r="G22" s="12" t="s">
        <v>60</v>
      </c>
      <c r="H22" s="12" t="s">
        <v>46</v>
      </c>
    </row>
    <row r="23" spans="1:10" x14ac:dyDescent="0.2">
      <c r="A23" s="2">
        <v>21</v>
      </c>
      <c r="B23" s="2">
        <v>0</v>
      </c>
      <c r="C23" s="2">
        <v>0</v>
      </c>
      <c r="D23" s="2">
        <f t="shared" si="0"/>
        <v>0</v>
      </c>
      <c r="E23" s="2">
        <f t="shared" si="1"/>
        <v>0</v>
      </c>
      <c r="G23" s="2">
        <v>0</v>
      </c>
      <c r="H23" s="2">
        <f t="array" ref="H23:H31">FREQUENCY(E3:E44,G23:G31)</f>
        <v>10</v>
      </c>
    </row>
    <row r="24" spans="1:10" x14ac:dyDescent="0.2">
      <c r="A24" s="2">
        <v>22</v>
      </c>
      <c r="B24" s="2">
        <v>2</v>
      </c>
      <c r="C24" s="2">
        <v>0</v>
      </c>
      <c r="D24" s="2">
        <f t="shared" si="0"/>
        <v>2</v>
      </c>
      <c r="E24" s="2">
        <f t="shared" si="1"/>
        <v>2</v>
      </c>
      <c r="G24" s="2">
        <v>1</v>
      </c>
      <c r="H24" s="2">
        <v>13</v>
      </c>
    </row>
    <row r="25" spans="1:10" x14ac:dyDescent="0.2">
      <c r="A25" s="2">
        <v>23</v>
      </c>
      <c r="B25" s="2">
        <v>2</v>
      </c>
      <c r="C25" s="2">
        <v>1</v>
      </c>
      <c r="D25" s="2">
        <f t="shared" si="0"/>
        <v>3</v>
      </c>
      <c r="E25" s="2">
        <f t="shared" si="1"/>
        <v>1</v>
      </c>
      <c r="G25" s="2">
        <v>2</v>
      </c>
      <c r="H25" s="2">
        <v>14</v>
      </c>
    </row>
    <row r="26" spans="1:10" x14ac:dyDescent="0.2">
      <c r="A26" s="2">
        <v>24</v>
      </c>
      <c r="B26" s="2">
        <v>1</v>
      </c>
      <c r="C26" s="2">
        <v>1</v>
      </c>
      <c r="D26" s="2">
        <f t="shared" si="0"/>
        <v>2</v>
      </c>
      <c r="E26" s="2">
        <f t="shared" si="1"/>
        <v>0</v>
      </c>
      <c r="G26" s="2">
        <v>3</v>
      </c>
      <c r="H26" s="2">
        <v>4</v>
      </c>
    </row>
    <row r="27" spans="1:10" x14ac:dyDescent="0.2">
      <c r="A27" s="1" t="s">
        <v>8</v>
      </c>
      <c r="B27" s="2">
        <v>0</v>
      </c>
      <c r="C27" s="2">
        <v>3</v>
      </c>
      <c r="D27" s="2">
        <f t="shared" si="0"/>
        <v>3</v>
      </c>
      <c r="E27" s="2">
        <f t="shared" si="1"/>
        <v>3</v>
      </c>
      <c r="G27" s="2">
        <v>4</v>
      </c>
      <c r="H27" s="2">
        <v>0</v>
      </c>
    </row>
    <row r="28" spans="1:10" x14ac:dyDescent="0.2">
      <c r="A28" s="1">
        <v>26</v>
      </c>
      <c r="B28" s="2">
        <v>2</v>
      </c>
      <c r="C28" s="2">
        <v>0</v>
      </c>
      <c r="D28" s="2">
        <f t="shared" si="0"/>
        <v>2</v>
      </c>
      <c r="E28" s="2">
        <f t="shared" si="1"/>
        <v>2</v>
      </c>
      <c r="G28" s="2">
        <v>5</v>
      </c>
      <c r="H28" s="2">
        <v>0</v>
      </c>
    </row>
    <row r="29" spans="1:10" x14ac:dyDescent="0.2">
      <c r="A29" s="1">
        <v>27</v>
      </c>
      <c r="B29" s="2">
        <v>0</v>
      </c>
      <c r="C29" s="2">
        <v>2</v>
      </c>
      <c r="D29" s="2">
        <f t="shared" si="0"/>
        <v>2</v>
      </c>
      <c r="E29" s="2">
        <f t="shared" si="1"/>
        <v>2</v>
      </c>
      <c r="G29" s="2">
        <v>6</v>
      </c>
      <c r="H29" s="2">
        <v>1</v>
      </c>
    </row>
    <row r="30" spans="1:10" x14ac:dyDescent="0.2">
      <c r="A30" s="1">
        <v>28</v>
      </c>
      <c r="B30" s="2">
        <v>1</v>
      </c>
      <c r="C30" s="2">
        <v>1</v>
      </c>
      <c r="D30" s="2">
        <f t="shared" si="0"/>
        <v>2</v>
      </c>
      <c r="E30" s="2">
        <f t="shared" si="1"/>
        <v>0</v>
      </c>
      <c r="G30" s="2">
        <v>7</v>
      </c>
      <c r="H30" s="2">
        <v>0</v>
      </c>
    </row>
    <row r="31" spans="1:10" x14ac:dyDescent="0.2">
      <c r="A31" s="1">
        <v>29</v>
      </c>
      <c r="B31" s="2">
        <v>0</v>
      </c>
      <c r="C31" s="2">
        <v>2</v>
      </c>
      <c r="D31" s="2">
        <f t="shared" si="0"/>
        <v>2</v>
      </c>
      <c r="E31" s="2">
        <f t="shared" si="1"/>
        <v>2</v>
      </c>
      <c r="G31" s="2">
        <v>8</v>
      </c>
      <c r="H31" s="2">
        <v>0</v>
      </c>
    </row>
    <row r="32" spans="1:10" x14ac:dyDescent="0.2">
      <c r="A32" s="1">
        <v>30</v>
      </c>
      <c r="B32" s="2">
        <v>2</v>
      </c>
      <c r="C32" s="2">
        <v>1</v>
      </c>
      <c r="D32" s="2">
        <f t="shared" si="0"/>
        <v>3</v>
      </c>
      <c r="E32" s="2">
        <f t="shared" si="1"/>
        <v>1</v>
      </c>
      <c r="G32" s="25" t="s">
        <v>80</v>
      </c>
      <c r="H32" s="13">
        <f>SUM(H23:H31)</f>
        <v>42</v>
      </c>
    </row>
    <row r="33" spans="1:10" x14ac:dyDescent="0.2">
      <c r="A33" s="2" t="s">
        <v>9</v>
      </c>
      <c r="B33" s="2">
        <v>3</v>
      </c>
      <c r="C33" s="2">
        <v>1</v>
      </c>
      <c r="D33" s="2">
        <f t="shared" si="0"/>
        <v>4</v>
      </c>
      <c r="E33" s="2">
        <f t="shared" si="1"/>
        <v>2</v>
      </c>
      <c r="G33" s="25" t="s">
        <v>82</v>
      </c>
      <c r="H33" s="24">
        <f>AVERAGE(E3:E44)</f>
        <v>1.4047619047619047</v>
      </c>
    </row>
    <row r="34" spans="1:10" x14ac:dyDescent="0.2">
      <c r="A34" s="2">
        <v>32</v>
      </c>
      <c r="B34" s="2">
        <v>1</v>
      </c>
      <c r="C34" s="2">
        <v>0</v>
      </c>
      <c r="D34" s="2">
        <f t="shared" si="0"/>
        <v>1</v>
      </c>
      <c r="E34" s="2">
        <f t="shared" si="1"/>
        <v>1</v>
      </c>
    </row>
    <row r="35" spans="1:10" x14ac:dyDescent="0.2">
      <c r="A35" s="2">
        <v>33</v>
      </c>
      <c r="B35" s="2">
        <v>0</v>
      </c>
      <c r="C35" s="2">
        <v>0</v>
      </c>
      <c r="D35" s="2">
        <f t="shared" si="0"/>
        <v>0</v>
      </c>
      <c r="E35" s="2">
        <f t="shared" si="1"/>
        <v>0</v>
      </c>
    </row>
    <row r="36" spans="1:10" x14ac:dyDescent="0.2">
      <c r="A36" s="2">
        <v>34</v>
      </c>
      <c r="B36" s="2">
        <v>2</v>
      </c>
      <c r="C36" s="2">
        <v>0</v>
      </c>
      <c r="D36" s="2">
        <f t="shared" si="0"/>
        <v>2</v>
      </c>
      <c r="E36" s="2">
        <f t="shared" si="1"/>
        <v>2</v>
      </c>
    </row>
    <row r="37" spans="1:10" x14ac:dyDescent="0.2">
      <c r="A37" s="2">
        <v>35</v>
      </c>
      <c r="B37" s="2">
        <v>1</v>
      </c>
      <c r="C37" s="2">
        <v>4</v>
      </c>
      <c r="D37" s="2">
        <f t="shared" si="0"/>
        <v>5</v>
      </c>
      <c r="E37" s="2">
        <f t="shared" si="1"/>
        <v>3</v>
      </c>
      <c r="H37" s="17" t="s">
        <v>71</v>
      </c>
    </row>
    <row r="38" spans="1:10" x14ac:dyDescent="0.2">
      <c r="A38" s="2">
        <v>36</v>
      </c>
      <c r="B38" s="2">
        <v>2</v>
      </c>
      <c r="C38" s="2">
        <v>2</v>
      </c>
      <c r="D38" s="2">
        <f t="shared" si="0"/>
        <v>4</v>
      </c>
      <c r="E38" s="2">
        <f t="shared" si="1"/>
        <v>0</v>
      </c>
      <c r="G38" s="25" t="s">
        <v>51</v>
      </c>
      <c r="H38" s="38">
        <f>H17/H33</f>
        <v>1.7118644067796611</v>
      </c>
    </row>
    <row r="39" spans="1:10" x14ac:dyDescent="0.2">
      <c r="A39" s="1" t="s">
        <v>10</v>
      </c>
      <c r="B39" s="2">
        <v>2</v>
      </c>
      <c r="C39" s="2">
        <v>1</v>
      </c>
      <c r="D39" s="2">
        <f t="shared" si="0"/>
        <v>3</v>
      </c>
      <c r="E39" s="2">
        <f t="shared" si="1"/>
        <v>1</v>
      </c>
      <c r="G39" s="25" t="s">
        <v>53</v>
      </c>
      <c r="H39" s="38">
        <f>AVERAGE(D44:D44)/AVERAGE(E44:E44)</f>
        <v>2</v>
      </c>
    </row>
    <row r="40" spans="1:10" x14ac:dyDescent="0.2">
      <c r="A40" s="1">
        <v>38</v>
      </c>
      <c r="B40" s="2">
        <v>0</v>
      </c>
      <c r="C40" s="2">
        <v>0</v>
      </c>
      <c r="D40" s="2">
        <f t="shared" si="0"/>
        <v>0</v>
      </c>
      <c r="E40" s="2">
        <f t="shared" si="1"/>
        <v>0</v>
      </c>
    </row>
    <row r="41" spans="1:10" x14ac:dyDescent="0.2">
      <c r="A41" s="1">
        <v>39</v>
      </c>
      <c r="B41" s="2">
        <v>1</v>
      </c>
      <c r="C41" s="2">
        <v>1</v>
      </c>
      <c r="D41" s="2">
        <f t="shared" si="0"/>
        <v>2</v>
      </c>
      <c r="E41" s="2">
        <f t="shared" si="1"/>
        <v>0</v>
      </c>
    </row>
    <row r="42" spans="1:10" x14ac:dyDescent="0.2">
      <c r="A42" s="1">
        <v>40</v>
      </c>
      <c r="B42" s="2">
        <v>0</v>
      </c>
      <c r="C42" s="2">
        <v>2</v>
      </c>
      <c r="D42" s="2">
        <f t="shared" si="0"/>
        <v>2</v>
      </c>
      <c r="E42" s="2">
        <f t="shared" si="1"/>
        <v>2</v>
      </c>
    </row>
    <row r="43" spans="1:10" x14ac:dyDescent="0.2">
      <c r="A43" s="1">
        <v>41</v>
      </c>
      <c r="B43" s="2">
        <v>0</v>
      </c>
      <c r="C43" s="2">
        <v>2</v>
      </c>
      <c r="D43" s="2">
        <f t="shared" si="0"/>
        <v>2</v>
      </c>
      <c r="E43" s="2">
        <f t="shared" si="1"/>
        <v>2</v>
      </c>
    </row>
    <row r="44" spans="1:10" x14ac:dyDescent="0.2">
      <c r="A44" s="18">
        <v>64</v>
      </c>
      <c r="B44" s="18">
        <v>3</v>
      </c>
      <c r="C44" s="18">
        <v>1</v>
      </c>
      <c r="D44" s="18">
        <f t="shared" si="0"/>
        <v>4</v>
      </c>
      <c r="E44" s="18">
        <f t="shared" si="1"/>
        <v>2</v>
      </c>
    </row>
    <row r="45" spans="1:10" x14ac:dyDescent="0.2">
      <c r="A45" s="1"/>
      <c r="B45" s="1"/>
      <c r="C45" s="1"/>
      <c r="D45" s="1"/>
      <c r="E45" s="1"/>
    </row>
    <row r="46" spans="1:10" x14ac:dyDescent="0.2">
      <c r="A46" s="2" t="s">
        <v>53</v>
      </c>
      <c r="D46" s="9">
        <f>AVERAGE(D44:D44)</f>
        <v>4</v>
      </c>
      <c r="E46" s="9">
        <f>AVERAGE(E44:E44)</f>
        <v>2</v>
      </c>
      <c r="G46" s="71" t="s">
        <v>213</v>
      </c>
    </row>
    <row r="47" spans="1:10" ht="27.75" customHeight="1" x14ac:dyDescent="0.2">
      <c r="G47" s="17" t="s">
        <v>210</v>
      </c>
      <c r="H47" s="70" t="s">
        <v>211</v>
      </c>
      <c r="I47" s="70" t="s">
        <v>209</v>
      </c>
      <c r="J47" s="70" t="s">
        <v>212</v>
      </c>
    </row>
    <row r="48" spans="1:10" x14ac:dyDescent="0.2">
      <c r="G48" s="2" t="s">
        <v>25</v>
      </c>
      <c r="H48" s="13">
        <v>1930</v>
      </c>
      <c r="I48" s="6">
        <v>3.8889999999999998</v>
      </c>
      <c r="J48" s="2">
        <v>249</v>
      </c>
    </row>
    <row r="49" spans="7:10" x14ac:dyDescent="0.2">
      <c r="G49" s="2" t="s">
        <v>15</v>
      </c>
      <c r="H49" s="13">
        <v>1934</v>
      </c>
      <c r="I49" s="6">
        <v>4.1180000000000003</v>
      </c>
      <c r="J49" s="2">
        <v>264</v>
      </c>
    </row>
    <row r="50" spans="7:10" x14ac:dyDescent="0.2">
      <c r="G50" s="2" t="s">
        <v>13</v>
      </c>
      <c r="H50" s="13">
        <v>1938</v>
      </c>
      <c r="I50" s="6">
        <v>4.6669999999999998</v>
      </c>
      <c r="J50" s="2">
        <v>299</v>
      </c>
    </row>
    <row r="51" spans="7:10" x14ac:dyDescent="0.2">
      <c r="G51" s="7" t="s">
        <v>26</v>
      </c>
      <c r="H51" s="13">
        <v>1942</v>
      </c>
      <c r="I51" s="2"/>
      <c r="J51" s="2"/>
    </row>
    <row r="52" spans="7:10" x14ac:dyDescent="0.2">
      <c r="G52" s="7" t="s">
        <v>26</v>
      </c>
      <c r="H52" s="13">
        <v>1946</v>
      </c>
      <c r="I52" s="2"/>
      <c r="J52" s="2"/>
    </row>
    <row r="53" spans="7:10" x14ac:dyDescent="0.2">
      <c r="G53" s="2" t="s">
        <v>24</v>
      </c>
      <c r="H53" s="13">
        <v>1950</v>
      </c>
      <c r="I53" s="6">
        <v>4</v>
      </c>
      <c r="J53" s="2">
        <v>256</v>
      </c>
    </row>
    <row r="54" spans="7:10" x14ac:dyDescent="0.2">
      <c r="G54" s="2" t="s">
        <v>23</v>
      </c>
      <c r="H54" s="13">
        <v>1954</v>
      </c>
      <c r="I54" s="6">
        <v>5.3849999999999998</v>
      </c>
      <c r="J54" s="2">
        <v>345</v>
      </c>
    </row>
    <row r="55" spans="7:10" x14ac:dyDescent="0.2">
      <c r="G55" s="2" t="s">
        <v>22</v>
      </c>
      <c r="H55" s="13">
        <v>1958</v>
      </c>
      <c r="I55" s="6">
        <v>3.6</v>
      </c>
      <c r="J55" s="2">
        <v>230</v>
      </c>
    </row>
    <row r="56" spans="7:10" x14ac:dyDescent="0.2">
      <c r="G56" s="2" t="s">
        <v>21</v>
      </c>
      <c r="H56" s="13">
        <v>1962</v>
      </c>
      <c r="I56" s="6">
        <v>2.7810000000000001</v>
      </c>
      <c r="J56" s="2">
        <v>178</v>
      </c>
    </row>
    <row r="57" spans="7:10" x14ac:dyDescent="0.2">
      <c r="G57" s="2" t="s">
        <v>20</v>
      </c>
      <c r="H57" s="13">
        <v>1966</v>
      </c>
      <c r="I57" s="6">
        <v>2.7810000000000001</v>
      </c>
      <c r="J57" s="2">
        <v>178</v>
      </c>
    </row>
    <row r="58" spans="7:10" x14ac:dyDescent="0.2">
      <c r="G58" s="2" t="s">
        <v>16</v>
      </c>
      <c r="H58" s="13">
        <v>1970</v>
      </c>
      <c r="I58" s="6">
        <v>2.9689999999999999</v>
      </c>
      <c r="J58" s="2">
        <v>190</v>
      </c>
    </row>
    <row r="59" spans="7:10" x14ac:dyDescent="0.2">
      <c r="G59" s="2" t="s">
        <v>19</v>
      </c>
      <c r="H59" s="13">
        <v>1974</v>
      </c>
      <c r="I59" s="6">
        <v>2.5529999999999999</v>
      </c>
      <c r="J59" s="2">
        <v>163</v>
      </c>
    </row>
    <row r="60" spans="7:10" x14ac:dyDescent="0.2">
      <c r="G60" s="2" t="s">
        <v>18</v>
      </c>
      <c r="H60" s="13">
        <v>1978</v>
      </c>
      <c r="I60" s="6">
        <v>2.6840000000000002</v>
      </c>
      <c r="J60" s="2">
        <v>172</v>
      </c>
    </row>
    <row r="61" spans="7:10" x14ac:dyDescent="0.2">
      <c r="G61" s="2" t="s">
        <v>17</v>
      </c>
      <c r="H61" s="13">
        <v>1982</v>
      </c>
      <c r="I61" s="6">
        <v>2.8079999999999998</v>
      </c>
      <c r="J61" s="2">
        <v>180</v>
      </c>
    </row>
    <row r="62" spans="7:10" x14ac:dyDescent="0.2">
      <c r="G62" s="2" t="s">
        <v>16</v>
      </c>
      <c r="H62" s="13">
        <v>1986</v>
      </c>
      <c r="I62" s="69">
        <v>2.5379999999999998</v>
      </c>
      <c r="J62" s="2">
        <v>162</v>
      </c>
    </row>
    <row r="63" spans="7:10" x14ac:dyDescent="0.2">
      <c r="G63" s="2" t="s">
        <v>15</v>
      </c>
      <c r="H63" s="13">
        <v>1990</v>
      </c>
      <c r="I63" s="69">
        <v>2.2120000000000002</v>
      </c>
      <c r="J63" s="2">
        <v>142</v>
      </c>
    </row>
    <row r="64" spans="7:10" x14ac:dyDescent="0.2">
      <c r="G64" s="2" t="s">
        <v>14</v>
      </c>
      <c r="H64" s="13">
        <v>1994</v>
      </c>
      <c r="I64" s="69">
        <v>2.7120000000000002</v>
      </c>
      <c r="J64" s="2">
        <v>174</v>
      </c>
    </row>
    <row r="65" spans="7:10" x14ac:dyDescent="0.2">
      <c r="G65" s="2" t="s">
        <v>13</v>
      </c>
      <c r="H65" s="13">
        <v>1998</v>
      </c>
      <c r="I65" s="69">
        <v>2.6720000000000002</v>
      </c>
      <c r="J65" s="2">
        <v>171</v>
      </c>
    </row>
    <row r="66" spans="7:10" x14ac:dyDescent="0.2">
      <c r="G66" s="2" t="s">
        <v>12</v>
      </c>
      <c r="H66" s="13">
        <v>2002</v>
      </c>
      <c r="I66" s="69">
        <v>2.516</v>
      </c>
      <c r="J66" s="2">
        <v>161</v>
      </c>
    </row>
    <row r="67" spans="7:10" x14ac:dyDescent="0.2">
      <c r="G67" s="2" t="s">
        <v>11</v>
      </c>
      <c r="H67" s="13">
        <v>2006</v>
      </c>
      <c r="I67" s="69">
        <v>2.2999999999999998</v>
      </c>
      <c r="J67" s="2">
        <v>147</v>
      </c>
    </row>
    <row r="68" spans="7:10" x14ac:dyDescent="0.2">
      <c r="G68" s="2" t="s">
        <v>206</v>
      </c>
      <c r="H68" s="13">
        <v>2010</v>
      </c>
      <c r="I68" s="69">
        <v>2.27</v>
      </c>
      <c r="J68" s="2">
        <v>145</v>
      </c>
    </row>
    <row r="69" spans="7:10" x14ac:dyDescent="0.2">
      <c r="G69" s="2" t="s">
        <v>24</v>
      </c>
      <c r="H69" s="13">
        <v>2014</v>
      </c>
      <c r="I69" s="73">
        <v>2.67</v>
      </c>
      <c r="J69" s="72">
        <v>171</v>
      </c>
    </row>
    <row r="70" spans="7:10" x14ac:dyDescent="0.2">
      <c r="G70" s="2" t="s">
        <v>208</v>
      </c>
      <c r="H70" s="13">
        <v>2018</v>
      </c>
      <c r="I70" s="69">
        <v>2.64</v>
      </c>
      <c r="J70" s="2">
        <v>169</v>
      </c>
    </row>
    <row r="71" spans="7:10" x14ac:dyDescent="0.2">
      <c r="G71" s="2" t="s">
        <v>207</v>
      </c>
      <c r="H71" s="13">
        <v>2022</v>
      </c>
      <c r="I71" s="69"/>
      <c r="J71" s="2"/>
    </row>
  </sheetData>
  <mergeCells count="1">
    <mergeCell ref="A1:E1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5"/>
  <sheetViews>
    <sheetView topLeftCell="A16" workbookViewId="0">
      <selection activeCell="N15" sqref="N15"/>
    </sheetView>
  </sheetViews>
  <sheetFormatPr defaultRowHeight="12.75" x14ac:dyDescent="0.2"/>
  <cols>
    <col min="5" max="5" width="12.28515625" bestFit="1" customWidth="1"/>
    <col min="6" max="6" width="12.5703125" customWidth="1"/>
    <col min="7" max="7" width="11.140625" customWidth="1"/>
  </cols>
  <sheetData>
    <row r="1" spans="1:7" x14ac:dyDescent="0.2">
      <c r="A1" s="22" t="s">
        <v>58</v>
      </c>
      <c r="B1" s="22"/>
      <c r="C1" s="22"/>
      <c r="D1" s="22"/>
      <c r="E1" s="22"/>
      <c r="F1" s="22"/>
      <c r="G1" s="22"/>
    </row>
    <row r="2" spans="1:7" x14ac:dyDescent="0.2">
      <c r="A2" s="12" t="s">
        <v>0</v>
      </c>
      <c r="B2" s="12" t="s">
        <v>1</v>
      </c>
      <c r="C2" s="12" t="s">
        <v>2</v>
      </c>
      <c r="D2" s="12" t="s">
        <v>72</v>
      </c>
      <c r="E2" s="23"/>
      <c r="F2" s="12" t="s">
        <v>45</v>
      </c>
      <c r="G2" s="12" t="s">
        <v>46</v>
      </c>
    </row>
    <row r="3" spans="1:7" x14ac:dyDescent="0.2">
      <c r="A3" s="2">
        <v>99</v>
      </c>
      <c r="B3" s="2">
        <v>104</v>
      </c>
      <c r="C3" s="2">
        <f>A3+B3</f>
        <v>203</v>
      </c>
      <c r="D3" s="2">
        <f>ABS(A3-B3)</f>
        <v>5</v>
      </c>
      <c r="F3" s="2">
        <v>0</v>
      </c>
      <c r="G3" s="2">
        <f t="array" ref="G3:G15">FREQUENCY(C3:C134,F3:F15)</f>
        <v>0</v>
      </c>
    </row>
    <row r="4" spans="1:7" x14ac:dyDescent="0.2">
      <c r="A4" s="2">
        <v>77</v>
      </c>
      <c r="B4" s="2">
        <v>147</v>
      </c>
      <c r="C4" s="2">
        <f t="shared" ref="C4:C67" si="0">A4+B4</f>
        <v>224</v>
      </c>
      <c r="D4" s="2">
        <f t="shared" ref="D4:D67" si="1">ABS(A4-B4)</f>
        <v>70</v>
      </c>
      <c r="F4" s="2">
        <v>25</v>
      </c>
      <c r="G4" s="2">
        <v>0</v>
      </c>
    </row>
    <row r="5" spans="1:7" x14ac:dyDescent="0.2">
      <c r="A5" s="2">
        <v>87</v>
      </c>
      <c r="B5" s="2">
        <v>145</v>
      </c>
      <c r="C5" s="2">
        <f t="shared" si="0"/>
        <v>232</v>
      </c>
      <c r="D5" s="2">
        <f t="shared" si="1"/>
        <v>58</v>
      </c>
      <c r="F5" s="2">
        <v>50</v>
      </c>
      <c r="G5" s="2">
        <v>0</v>
      </c>
    </row>
    <row r="6" spans="1:7" x14ac:dyDescent="0.2">
      <c r="A6" s="2">
        <v>126</v>
      </c>
      <c r="B6" s="2">
        <v>119</v>
      </c>
      <c r="C6" s="2">
        <f t="shared" si="0"/>
        <v>245</v>
      </c>
      <c r="D6" s="2">
        <f t="shared" si="1"/>
        <v>7</v>
      </c>
      <c r="F6" s="2">
        <v>75</v>
      </c>
      <c r="G6" s="2">
        <v>0</v>
      </c>
    </row>
    <row r="7" spans="1:7" x14ac:dyDescent="0.2">
      <c r="A7" s="2">
        <v>85</v>
      </c>
      <c r="B7" s="2">
        <v>109</v>
      </c>
      <c r="C7" s="2">
        <f t="shared" si="0"/>
        <v>194</v>
      </c>
      <c r="D7" s="2">
        <f t="shared" si="1"/>
        <v>24</v>
      </c>
      <c r="F7" s="2">
        <v>100</v>
      </c>
      <c r="G7" s="2">
        <v>2</v>
      </c>
    </row>
    <row r="8" spans="1:7" x14ac:dyDescent="0.2">
      <c r="A8" s="2">
        <v>85</v>
      </c>
      <c r="B8" s="2">
        <v>124</v>
      </c>
      <c r="C8" s="2">
        <f t="shared" si="0"/>
        <v>209</v>
      </c>
      <c r="D8" s="2">
        <f t="shared" si="1"/>
        <v>39</v>
      </c>
      <c r="F8" s="2">
        <v>125</v>
      </c>
      <c r="G8" s="2">
        <v>5</v>
      </c>
    </row>
    <row r="9" spans="1:7" x14ac:dyDescent="0.2">
      <c r="A9" s="2">
        <v>83</v>
      </c>
      <c r="B9" s="2">
        <v>92</v>
      </c>
      <c r="C9" s="2">
        <f t="shared" si="0"/>
        <v>175</v>
      </c>
      <c r="D9" s="2">
        <f t="shared" si="1"/>
        <v>9</v>
      </c>
      <c r="F9" s="2">
        <v>150</v>
      </c>
      <c r="G9" s="2">
        <v>16</v>
      </c>
    </row>
    <row r="10" spans="1:7" x14ac:dyDescent="0.2">
      <c r="A10" s="2">
        <v>115</v>
      </c>
      <c r="B10" s="2">
        <v>86</v>
      </c>
      <c r="C10" s="2">
        <f t="shared" si="0"/>
        <v>201</v>
      </c>
      <c r="D10" s="2">
        <f t="shared" si="1"/>
        <v>29</v>
      </c>
      <c r="F10" s="2">
        <v>175</v>
      </c>
      <c r="G10" s="2">
        <v>24</v>
      </c>
    </row>
    <row r="11" spans="1:7" x14ac:dyDescent="0.2">
      <c r="A11" s="2">
        <v>93</v>
      </c>
      <c r="B11" s="2">
        <v>90</v>
      </c>
      <c r="C11" s="2">
        <f t="shared" si="0"/>
        <v>183</v>
      </c>
      <c r="D11" s="2">
        <f t="shared" si="1"/>
        <v>3</v>
      </c>
      <c r="F11" s="2">
        <v>200</v>
      </c>
      <c r="G11" s="2">
        <v>35</v>
      </c>
    </row>
    <row r="12" spans="1:7" x14ac:dyDescent="0.2">
      <c r="A12" s="2">
        <v>111</v>
      </c>
      <c r="B12" s="2">
        <v>93</v>
      </c>
      <c r="C12" s="2">
        <f t="shared" si="0"/>
        <v>204</v>
      </c>
      <c r="D12" s="2">
        <f t="shared" si="1"/>
        <v>18</v>
      </c>
      <c r="F12" s="2">
        <v>225</v>
      </c>
      <c r="G12" s="2">
        <v>25</v>
      </c>
    </row>
    <row r="13" spans="1:7" x14ac:dyDescent="0.2">
      <c r="A13" s="2">
        <v>112</v>
      </c>
      <c r="B13" s="2">
        <v>127</v>
      </c>
      <c r="C13" s="2">
        <f t="shared" si="0"/>
        <v>239</v>
      </c>
      <c r="D13" s="2">
        <f t="shared" si="1"/>
        <v>15</v>
      </c>
      <c r="F13" s="2">
        <v>250</v>
      </c>
      <c r="G13" s="2">
        <v>21</v>
      </c>
    </row>
    <row r="14" spans="1:7" x14ac:dyDescent="0.2">
      <c r="A14" s="2">
        <v>82</v>
      </c>
      <c r="B14" s="2">
        <v>131</v>
      </c>
      <c r="C14" s="2">
        <f t="shared" si="0"/>
        <v>213</v>
      </c>
      <c r="D14" s="2">
        <f t="shared" si="1"/>
        <v>49</v>
      </c>
      <c r="F14" s="2">
        <v>275</v>
      </c>
      <c r="G14" s="2">
        <v>2</v>
      </c>
    </row>
    <row r="15" spans="1:7" x14ac:dyDescent="0.2">
      <c r="A15" s="2">
        <v>75</v>
      </c>
      <c r="B15" s="2">
        <v>67</v>
      </c>
      <c r="C15" s="2">
        <f t="shared" si="0"/>
        <v>142</v>
      </c>
      <c r="D15" s="2">
        <f t="shared" si="1"/>
        <v>8</v>
      </c>
      <c r="F15" s="2">
        <v>300</v>
      </c>
      <c r="G15" s="2">
        <v>2</v>
      </c>
    </row>
    <row r="16" spans="1:7" x14ac:dyDescent="0.2">
      <c r="A16" s="2">
        <v>100</v>
      </c>
      <c r="B16" s="2">
        <v>96</v>
      </c>
      <c r="C16" s="2">
        <f t="shared" si="0"/>
        <v>196</v>
      </c>
      <c r="D16" s="2">
        <f t="shared" si="1"/>
        <v>4</v>
      </c>
      <c r="F16" s="25" t="s">
        <v>80</v>
      </c>
      <c r="G16" s="25">
        <f>SUM(G3:G15)</f>
        <v>132</v>
      </c>
    </row>
    <row r="17" spans="1:7" x14ac:dyDescent="0.2">
      <c r="A17" s="2">
        <v>95</v>
      </c>
      <c r="B17" s="2">
        <v>56</v>
      </c>
      <c r="C17" s="2">
        <f t="shared" si="0"/>
        <v>151</v>
      </c>
      <c r="D17" s="2">
        <f t="shared" si="1"/>
        <v>39</v>
      </c>
      <c r="F17" s="25" t="s">
        <v>82</v>
      </c>
      <c r="G17" s="24">
        <f>AVERAGE(C3:C134)</f>
        <v>187.9848484848485</v>
      </c>
    </row>
    <row r="18" spans="1:7" x14ac:dyDescent="0.2">
      <c r="A18" s="2">
        <v>102</v>
      </c>
      <c r="B18" s="2">
        <v>101</v>
      </c>
      <c r="C18" s="2">
        <f t="shared" si="0"/>
        <v>203</v>
      </c>
      <c r="D18" s="2">
        <f t="shared" si="1"/>
        <v>1</v>
      </c>
    </row>
    <row r="19" spans="1:7" x14ac:dyDescent="0.2">
      <c r="A19" s="2">
        <v>57</v>
      </c>
      <c r="B19" s="2">
        <v>75</v>
      </c>
      <c r="C19" s="2">
        <f t="shared" si="0"/>
        <v>132</v>
      </c>
      <c r="D19" s="2">
        <f t="shared" si="1"/>
        <v>18</v>
      </c>
    </row>
    <row r="20" spans="1:7" x14ac:dyDescent="0.2">
      <c r="A20" s="2">
        <v>90</v>
      </c>
      <c r="B20" s="2">
        <v>129</v>
      </c>
      <c r="C20" s="2">
        <f t="shared" si="0"/>
        <v>219</v>
      </c>
      <c r="D20" s="2">
        <f t="shared" si="1"/>
        <v>39</v>
      </c>
    </row>
    <row r="21" spans="1:7" x14ac:dyDescent="0.2">
      <c r="A21" s="2">
        <v>68</v>
      </c>
      <c r="B21" s="2">
        <v>76</v>
      </c>
      <c r="C21" s="2">
        <f t="shared" si="0"/>
        <v>144</v>
      </c>
      <c r="D21" s="2">
        <f t="shared" si="1"/>
        <v>8</v>
      </c>
      <c r="F21" s="12" t="s">
        <v>60</v>
      </c>
      <c r="G21" s="12" t="s">
        <v>46</v>
      </c>
    </row>
    <row r="22" spans="1:7" x14ac:dyDescent="0.2">
      <c r="A22" s="2">
        <v>61</v>
      </c>
      <c r="B22" s="2">
        <v>87</v>
      </c>
      <c r="C22" s="2">
        <f t="shared" si="0"/>
        <v>148</v>
      </c>
      <c r="D22" s="2">
        <f t="shared" si="1"/>
        <v>26</v>
      </c>
      <c r="F22" s="2">
        <v>0</v>
      </c>
      <c r="G22" s="2">
        <f t="array" ref="G22:G35">FREQUENCY(D3:D134,F22:F35)</f>
        <v>1</v>
      </c>
    </row>
    <row r="23" spans="1:7" x14ac:dyDescent="0.2">
      <c r="A23" s="2">
        <v>73</v>
      </c>
      <c r="B23" s="2">
        <v>91</v>
      </c>
      <c r="C23" s="2">
        <f t="shared" si="0"/>
        <v>164</v>
      </c>
      <c r="D23" s="2">
        <f t="shared" si="1"/>
        <v>18</v>
      </c>
      <c r="F23" s="2">
        <v>10</v>
      </c>
      <c r="G23" s="2">
        <v>39</v>
      </c>
    </row>
    <row r="24" spans="1:7" x14ac:dyDescent="0.2">
      <c r="A24" s="2">
        <v>115</v>
      </c>
      <c r="B24" s="2">
        <v>74</v>
      </c>
      <c r="C24" s="2">
        <f t="shared" si="0"/>
        <v>189</v>
      </c>
      <c r="D24" s="2">
        <f t="shared" si="1"/>
        <v>41</v>
      </c>
      <c r="F24" s="2">
        <v>20</v>
      </c>
      <c r="G24" s="2">
        <v>18</v>
      </c>
    </row>
    <row r="25" spans="1:7" x14ac:dyDescent="0.2">
      <c r="A25" s="2">
        <v>96</v>
      </c>
      <c r="B25" s="2">
        <v>159</v>
      </c>
      <c r="C25" s="2">
        <f t="shared" si="0"/>
        <v>255</v>
      </c>
      <c r="D25" s="2">
        <f t="shared" si="1"/>
        <v>63</v>
      </c>
      <c r="F25" s="2">
        <v>30</v>
      </c>
      <c r="G25" s="2">
        <v>22</v>
      </c>
    </row>
    <row r="26" spans="1:7" x14ac:dyDescent="0.2">
      <c r="A26" s="2">
        <v>111</v>
      </c>
      <c r="B26" s="2">
        <v>100</v>
      </c>
      <c r="C26" s="2">
        <f t="shared" si="0"/>
        <v>211</v>
      </c>
      <c r="D26" s="2">
        <f t="shared" si="1"/>
        <v>11</v>
      </c>
      <c r="F26" s="2">
        <v>40</v>
      </c>
      <c r="G26" s="2">
        <v>14</v>
      </c>
    </row>
    <row r="27" spans="1:7" x14ac:dyDescent="0.2">
      <c r="A27" s="2">
        <v>78</v>
      </c>
      <c r="B27" s="2">
        <v>78</v>
      </c>
      <c r="C27" s="2">
        <f t="shared" si="0"/>
        <v>156</v>
      </c>
      <c r="D27" s="2">
        <f t="shared" si="1"/>
        <v>0</v>
      </c>
      <c r="F27" s="2">
        <v>50</v>
      </c>
      <c r="G27" s="2">
        <v>12</v>
      </c>
    </row>
    <row r="28" spans="1:7" x14ac:dyDescent="0.2">
      <c r="A28" s="2">
        <v>55</v>
      </c>
      <c r="B28" s="2">
        <v>66</v>
      </c>
      <c r="C28" s="2">
        <f t="shared" si="0"/>
        <v>121</v>
      </c>
      <c r="D28" s="2">
        <f t="shared" si="1"/>
        <v>11</v>
      </c>
      <c r="F28" s="2">
        <v>60</v>
      </c>
      <c r="G28" s="2">
        <v>10</v>
      </c>
    </row>
    <row r="29" spans="1:7" x14ac:dyDescent="0.2">
      <c r="A29" s="2">
        <v>69</v>
      </c>
      <c r="B29" s="2">
        <v>99</v>
      </c>
      <c r="C29" s="2">
        <f t="shared" si="0"/>
        <v>168</v>
      </c>
      <c r="D29" s="2">
        <f t="shared" si="1"/>
        <v>30</v>
      </c>
      <c r="F29" s="2">
        <v>70</v>
      </c>
      <c r="G29" s="2">
        <v>8</v>
      </c>
    </row>
    <row r="30" spans="1:7" x14ac:dyDescent="0.2">
      <c r="A30" s="2">
        <v>79</v>
      </c>
      <c r="B30" s="2">
        <v>110</v>
      </c>
      <c r="C30" s="2">
        <f t="shared" si="0"/>
        <v>189</v>
      </c>
      <c r="D30" s="2">
        <f t="shared" si="1"/>
        <v>31</v>
      </c>
      <c r="F30" s="2">
        <v>80</v>
      </c>
      <c r="G30" s="2">
        <v>3</v>
      </c>
    </row>
    <row r="31" spans="1:7" x14ac:dyDescent="0.2">
      <c r="A31" s="2">
        <v>54</v>
      </c>
      <c r="B31" s="2">
        <v>129</v>
      </c>
      <c r="C31" s="2">
        <f t="shared" si="0"/>
        <v>183</v>
      </c>
      <c r="D31" s="2">
        <f t="shared" si="1"/>
        <v>75</v>
      </c>
      <c r="F31" s="2">
        <v>90</v>
      </c>
      <c r="G31" s="2">
        <v>2</v>
      </c>
    </row>
    <row r="32" spans="1:7" x14ac:dyDescent="0.2">
      <c r="A32" s="2">
        <v>98</v>
      </c>
      <c r="B32" s="2">
        <v>126</v>
      </c>
      <c r="C32" s="2">
        <f t="shared" si="0"/>
        <v>224</v>
      </c>
      <c r="D32" s="2">
        <f t="shared" si="1"/>
        <v>28</v>
      </c>
      <c r="F32" s="2">
        <v>100</v>
      </c>
      <c r="G32" s="2">
        <v>1</v>
      </c>
    </row>
    <row r="33" spans="1:7" x14ac:dyDescent="0.2">
      <c r="A33" s="2">
        <v>87</v>
      </c>
      <c r="B33" s="2">
        <v>144</v>
      </c>
      <c r="C33" s="2">
        <f t="shared" si="0"/>
        <v>231</v>
      </c>
      <c r="D33" s="2">
        <f t="shared" si="1"/>
        <v>57</v>
      </c>
      <c r="F33" s="2">
        <v>110</v>
      </c>
      <c r="G33" s="2">
        <v>1</v>
      </c>
    </row>
    <row r="34" spans="1:7" x14ac:dyDescent="0.2">
      <c r="A34" s="2">
        <v>61</v>
      </c>
      <c r="B34" s="2">
        <v>116</v>
      </c>
      <c r="C34" s="2">
        <f t="shared" si="0"/>
        <v>177</v>
      </c>
      <c r="D34" s="2">
        <f t="shared" si="1"/>
        <v>55</v>
      </c>
      <c r="F34" s="2">
        <v>120</v>
      </c>
      <c r="G34" s="2">
        <v>0</v>
      </c>
    </row>
    <row r="35" spans="1:7" ht="14.25" customHeight="1" x14ac:dyDescent="0.2">
      <c r="A35" s="2">
        <v>89</v>
      </c>
      <c r="B35" s="2">
        <v>146</v>
      </c>
      <c r="C35" s="2">
        <f t="shared" si="0"/>
        <v>235</v>
      </c>
      <c r="D35" s="2">
        <f t="shared" si="1"/>
        <v>57</v>
      </c>
      <c r="F35" s="2">
        <v>130</v>
      </c>
      <c r="G35" s="2">
        <v>1</v>
      </c>
    </row>
    <row r="36" spans="1:7" x14ac:dyDescent="0.2">
      <c r="A36" s="2">
        <v>78</v>
      </c>
      <c r="B36" s="2">
        <v>72</v>
      </c>
      <c r="C36" s="2">
        <f t="shared" si="0"/>
        <v>150</v>
      </c>
      <c r="D36" s="2">
        <f t="shared" si="1"/>
        <v>6</v>
      </c>
      <c r="F36" s="25" t="s">
        <v>80</v>
      </c>
      <c r="G36" s="25">
        <f>SUM(G22:G35)</f>
        <v>132</v>
      </c>
    </row>
    <row r="37" spans="1:7" x14ac:dyDescent="0.2">
      <c r="A37" s="2">
        <v>97</v>
      </c>
      <c r="B37" s="2">
        <v>43</v>
      </c>
      <c r="C37" s="2">
        <f t="shared" si="0"/>
        <v>140</v>
      </c>
      <c r="D37" s="2">
        <f t="shared" si="1"/>
        <v>54</v>
      </c>
      <c r="F37" s="25" t="s">
        <v>82</v>
      </c>
      <c r="G37" s="24">
        <f>AVERAGE(D3:D134)</f>
        <v>29.727272727272727</v>
      </c>
    </row>
    <row r="38" spans="1:7" x14ac:dyDescent="0.2">
      <c r="A38" s="2">
        <v>76</v>
      </c>
      <c r="B38" s="2">
        <v>44</v>
      </c>
      <c r="C38" s="2">
        <f t="shared" si="0"/>
        <v>120</v>
      </c>
      <c r="D38" s="2">
        <f t="shared" si="1"/>
        <v>32</v>
      </c>
    </row>
    <row r="39" spans="1:7" x14ac:dyDescent="0.2">
      <c r="A39" s="2">
        <v>107</v>
      </c>
      <c r="B39" s="2">
        <v>79</v>
      </c>
      <c r="C39" s="2">
        <f t="shared" si="0"/>
        <v>186</v>
      </c>
      <c r="D39" s="2">
        <f t="shared" si="1"/>
        <v>28</v>
      </c>
    </row>
    <row r="40" spans="1:7" x14ac:dyDescent="0.2">
      <c r="A40" s="2">
        <v>82</v>
      </c>
      <c r="B40" s="2">
        <v>88</v>
      </c>
      <c r="C40" s="2">
        <f t="shared" si="0"/>
        <v>170</v>
      </c>
      <c r="D40" s="2">
        <f t="shared" si="1"/>
        <v>6</v>
      </c>
    </row>
    <row r="41" spans="1:7" x14ac:dyDescent="0.2">
      <c r="A41" s="2">
        <v>110</v>
      </c>
      <c r="B41" s="2">
        <v>54</v>
      </c>
      <c r="C41" s="2">
        <f t="shared" si="0"/>
        <v>164</v>
      </c>
      <c r="D41" s="2">
        <f t="shared" si="1"/>
        <v>56</v>
      </c>
      <c r="G41" s="17" t="s">
        <v>71</v>
      </c>
    </row>
    <row r="42" spans="1:7" x14ac:dyDescent="0.2">
      <c r="A42" s="2">
        <v>110</v>
      </c>
      <c r="B42" s="2">
        <v>78</v>
      </c>
      <c r="C42" s="2">
        <f t="shared" si="0"/>
        <v>188</v>
      </c>
      <c r="D42" s="2">
        <f t="shared" si="1"/>
        <v>32</v>
      </c>
      <c r="F42" s="25" t="s">
        <v>51</v>
      </c>
      <c r="G42" s="38">
        <f>G17/G37</f>
        <v>6.3236493374108056</v>
      </c>
    </row>
    <row r="43" spans="1:7" x14ac:dyDescent="0.2">
      <c r="A43" s="2">
        <v>159</v>
      </c>
      <c r="B43" s="2">
        <v>74</v>
      </c>
      <c r="C43" s="2">
        <f t="shared" si="0"/>
        <v>233</v>
      </c>
      <c r="D43" s="2">
        <f t="shared" si="1"/>
        <v>85</v>
      </c>
    </row>
    <row r="44" spans="1:7" x14ac:dyDescent="0.2">
      <c r="A44" s="2">
        <v>95</v>
      </c>
      <c r="B44" s="2">
        <v>67</v>
      </c>
      <c r="C44" s="2">
        <f t="shared" si="0"/>
        <v>162</v>
      </c>
      <c r="D44" s="2">
        <f t="shared" si="1"/>
        <v>28</v>
      </c>
    </row>
    <row r="45" spans="1:7" x14ac:dyDescent="0.2">
      <c r="A45" s="2">
        <v>99</v>
      </c>
      <c r="B45" s="2">
        <v>80</v>
      </c>
      <c r="C45" s="2">
        <f t="shared" si="0"/>
        <v>179</v>
      </c>
      <c r="D45" s="2">
        <f t="shared" si="1"/>
        <v>19</v>
      </c>
    </row>
    <row r="46" spans="1:7" x14ac:dyDescent="0.2">
      <c r="A46" s="2">
        <v>79</v>
      </c>
      <c r="B46" s="2">
        <v>94</v>
      </c>
      <c r="C46" s="2">
        <f t="shared" si="0"/>
        <v>173</v>
      </c>
      <c r="D46" s="2">
        <f t="shared" si="1"/>
        <v>15</v>
      </c>
    </row>
    <row r="47" spans="1:7" x14ac:dyDescent="0.2">
      <c r="A47" s="2">
        <v>90</v>
      </c>
      <c r="B47" s="2">
        <v>73</v>
      </c>
      <c r="C47" s="2">
        <f t="shared" si="0"/>
        <v>163</v>
      </c>
      <c r="D47" s="2">
        <f t="shared" si="1"/>
        <v>17</v>
      </c>
    </row>
    <row r="48" spans="1:7" x14ac:dyDescent="0.2">
      <c r="A48" s="2">
        <v>76</v>
      </c>
      <c r="B48" s="2">
        <v>54</v>
      </c>
      <c r="C48" s="2">
        <f t="shared" si="0"/>
        <v>130</v>
      </c>
      <c r="D48" s="2">
        <f t="shared" si="1"/>
        <v>22</v>
      </c>
    </row>
    <row r="49" spans="1:4" x14ac:dyDescent="0.2">
      <c r="A49" s="2">
        <v>44</v>
      </c>
      <c r="B49" s="2">
        <v>65</v>
      </c>
      <c r="C49" s="2">
        <f t="shared" si="0"/>
        <v>109</v>
      </c>
      <c r="D49" s="2">
        <f t="shared" si="1"/>
        <v>21</v>
      </c>
    </row>
    <row r="50" spans="1:4" x14ac:dyDescent="0.2">
      <c r="A50" s="2">
        <v>80</v>
      </c>
      <c r="B50" s="2">
        <v>106</v>
      </c>
      <c r="C50" s="2">
        <f t="shared" si="0"/>
        <v>186</v>
      </c>
      <c r="D50" s="2">
        <f t="shared" si="1"/>
        <v>26</v>
      </c>
    </row>
    <row r="51" spans="1:4" x14ac:dyDescent="0.2">
      <c r="A51" s="2">
        <v>76</v>
      </c>
      <c r="B51" s="2">
        <v>100</v>
      </c>
      <c r="C51" s="2">
        <f t="shared" si="0"/>
        <v>176</v>
      </c>
      <c r="D51" s="2">
        <f t="shared" si="1"/>
        <v>24</v>
      </c>
    </row>
    <row r="52" spans="1:4" x14ac:dyDescent="0.2">
      <c r="A52" s="2">
        <v>87</v>
      </c>
      <c r="B52" s="2">
        <v>121</v>
      </c>
      <c r="C52" s="2">
        <f t="shared" si="0"/>
        <v>208</v>
      </c>
      <c r="D52" s="2">
        <f t="shared" si="1"/>
        <v>34</v>
      </c>
    </row>
    <row r="53" spans="1:4" x14ac:dyDescent="0.2">
      <c r="A53" s="2">
        <v>44</v>
      </c>
      <c r="B53" s="2">
        <v>118</v>
      </c>
      <c r="C53" s="2">
        <f t="shared" si="0"/>
        <v>162</v>
      </c>
      <c r="D53" s="2">
        <f t="shared" si="1"/>
        <v>74</v>
      </c>
    </row>
    <row r="54" spans="1:4" x14ac:dyDescent="0.2">
      <c r="A54" s="2">
        <v>97</v>
      </c>
      <c r="B54" s="2">
        <v>91</v>
      </c>
      <c r="C54" s="2">
        <f t="shared" si="0"/>
        <v>188</v>
      </c>
      <c r="D54" s="2">
        <f t="shared" si="1"/>
        <v>6</v>
      </c>
    </row>
    <row r="55" spans="1:4" x14ac:dyDescent="0.2">
      <c r="A55" s="2">
        <v>98</v>
      </c>
      <c r="B55" s="2">
        <v>100</v>
      </c>
      <c r="C55" s="2">
        <f t="shared" si="0"/>
        <v>198</v>
      </c>
      <c r="D55" s="2">
        <f t="shared" si="1"/>
        <v>2</v>
      </c>
    </row>
    <row r="56" spans="1:4" x14ac:dyDescent="0.2">
      <c r="A56" s="2">
        <v>100</v>
      </c>
      <c r="B56" s="2">
        <v>141</v>
      </c>
      <c r="C56" s="2">
        <f t="shared" si="0"/>
        <v>241</v>
      </c>
      <c r="D56" s="2">
        <f t="shared" si="1"/>
        <v>41</v>
      </c>
    </row>
    <row r="57" spans="1:4" x14ac:dyDescent="0.2">
      <c r="A57" s="2">
        <v>108</v>
      </c>
      <c r="B57" s="2">
        <v>118</v>
      </c>
      <c r="C57" s="2">
        <f t="shared" si="0"/>
        <v>226</v>
      </c>
      <c r="D57" s="2">
        <f t="shared" si="1"/>
        <v>10</v>
      </c>
    </row>
    <row r="58" spans="1:4" x14ac:dyDescent="0.2">
      <c r="A58" s="2">
        <v>68</v>
      </c>
      <c r="B58" s="2">
        <v>112</v>
      </c>
      <c r="C58" s="2">
        <f t="shared" si="0"/>
        <v>180</v>
      </c>
      <c r="D58" s="2">
        <f t="shared" si="1"/>
        <v>44</v>
      </c>
    </row>
    <row r="59" spans="1:4" x14ac:dyDescent="0.2">
      <c r="A59" s="2">
        <v>128</v>
      </c>
      <c r="B59" s="2">
        <v>125</v>
      </c>
      <c r="C59" s="2">
        <f t="shared" si="0"/>
        <v>253</v>
      </c>
      <c r="D59" s="2">
        <f t="shared" si="1"/>
        <v>3</v>
      </c>
    </row>
    <row r="60" spans="1:4" x14ac:dyDescent="0.2">
      <c r="A60" s="2">
        <v>91</v>
      </c>
      <c r="B60" s="2">
        <v>98</v>
      </c>
      <c r="C60" s="2">
        <f t="shared" si="0"/>
        <v>189</v>
      </c>
      <c r="D60" s="2">
        <f t="shared" si="1"/>
        <v>7</v>
      </c>
    </row>
    <row r="61" spans="1:4" x14ac:dyDescent="0.2">
      <c r="A61" s="2">
        <v>118</v>
      </c>
      <c r="B61" s="2">
        <v>86</v>
      </c>
      <c r="C61" s="2">
        <f t="shared" si="0"/>
        <v>204</v>
      </c>
      <c r="D61" s="2">
        <f t="shared" si="1"/>
        <v>32</v>
      </c>
    </row>
    <row r="62" spans="1:4" x14ac:dyDescent="0.2">
      <c r="A62" s="2">
        <v>139</v>
      </c>
      <c r="B62" s="2">
        <v>88</v>
      </c>
      <c r="C62" s="2">
        <f t="shared" si="0"/>
        <v>227</v>
      </c>
      <c r="D62" s="2">
        <f t="shared" si="1"/>
        <v>51</v>
      </c>
    </row>
    <row r="63" spans="1:4" x14ac:dyDescent="0.2">
      <c r="A63" s="2">
        <v>139</v>
      </c>
      <c r="B63" s="2">
        <v>99</v>
      </c>
      <c r="C63" s="2">
        <f t="shared" si="0"/>
        <v>238</v>
      </c>
      <c r="D63" s="2">
        <f t="shared" si="1"/>
        <v>40</v>
      </c>
    </row>
    <row r="64" spans="1:4" x14ac:dyDescent="0.2">
      <c r="A64" s="2">
        <v>162</v>
      </c>
      <c r="B64" s="2">
        <v>81</v>
      </c>
      <c r="C64" s="2">
        <f t="shared" si="0"/>
        <v>243</v>
      </c>
      <c r="D64" s="2">
        <f t="shared" si="1"/>
        <v>81</v>
      </c>
    </row>
    <row r="65" spans="1:4" x14ac:dyDescent="0.2">
      <c r="A65" s="2">
        <v>109</v>
      </c>
      <c r="B65" s="2">
        <v>84</v>
      </c>
      <c r="C65" s="2">
        <f t="shared" si="0"/>
        <v>193</v>
      </c>
      <c r="D65" s="2">
        <f t="shared" si="1"/>
        <v>25</v>
      </c>
    </row>
    <row r="66" spans="1:4" x14ac:dyDescent="0.2">
      <c r="A66" s="2">
        <v>59</v>
      </c>
      <c r="B66" s="2">
        <v>128</v>
      </c>
      <c r="C66" s="2">
        <f t="shared" si="0"/>
        <v>187</v>
      </c>
      <c r="D66" s="2">
        <f t="shared" si="1"/>
        <v>69</v>
      </c>
    </row>
    <row r="67" spans="1:4" x14ac:dyDescent="0.2">
      <c r="A67" s="2">
        <v>90</v>
      </c>
      <c r="B67" s="2">
        <v>84</v>
      </c>
      <c r="C67" s="2">
        <f t="shared" si="0"/>
        <v>174</v>
      </c>
      <c r="D67" s="2">
        <f t="shared" si="1"/>
        <v>6</v>
      </c>
    </row>
    <row r="68" spans="1:4" x14ac:dyDescent="0.2">
      <c r="A68" s="2">
        <v>109</v>
      </c>
      <c r="B68" s="2">
        <v>102</v>
      </c>
      <c r="C68" s="2">
        <f t="shared" ref="C68:C131" si="2">A68+B68</f>
        <v>211</v>
      </c>
      <c r="D68" s="2">
        <f t="shared" ref="D68:D131" si="3">ABS(A68-B68)</f>
        <v>7</v>
      </c>
    </row>
    <row r="69" spans="1:4" x14ac:dyDescent="0.2">
      <c r="A69" s="2">
        <v>124</v>
      </c>
      <c r="B69" s="2">
        <v>120</v>
      </c>
      <c r="C69" s="2">
        <f t="shared" si="2"/>
        <v>244</v>
      </c>
      <c r="D69" s="2">
        <f t="shared" si="3"/>
        <v>4</v>
      </c>
    </row>
    <row r="70" spans="1:4" x14ac:dyDescent="0.2">
      <c r="A70" s="2">
        <v>115</v>
      </c>
      <c r="B70" s="2">
        <v>49</v>
      </c>
      <c r="C70" s="2">
        <f t="shared" si="2"/>
        <v>164</v>
      </c>
      <c r="D70" s="2">
        <f t="shared" si="3"/>
        <v>66</v>
      </c>
    </row>
    <row r="71" spans="1:4" x14ac:dyDescent="0.2">
      <c r="A71" s="2">
        <v>33</v>
      </c>
      <c r="B71" s="2">
        <v>53</v>
      </c>
      <c r="C71" s="2">
        <f t="shared" si="2"/>
        <v>86</v>
      </c>
      <c r="D71" s="2">
        <f t="shared" si="3"/>
        <v>20</v>
      </c>
    </row>
    <row r="72" spans="1:4" x14ac:dyDescent="0.2">
      <c r="A72" s="2">
        <v>102</v>
      </c>
      <c r="B72" s="2">
        <v>148</v>
      </c>
      <c r="C72" s="2">
        <f t="shared" si="2"/>
        <v>250</v>
      </c>
      <c r="D72" s="2">
        <f t="shared" si="3"/>
        <v>46</v>
      </c>
    </row>
    <row r="73" spans="1:4" x14ac:dyDescent="0.2">
      <c r="A73" s="2">
        <v>118</v>
      </c>
      <c r="B73" s="2">
        <v>76</v>
      </c>
      <c r="C73" s="2">
        <f t="shared" si="2"/>
        <v>194</v>
      </c>
      <c r="D73" s="2">
        <f t="shared" si="3"/>
        <v>42</v>
      </c>
    </row>
    <row r="74" spans="1:4" x14ac:dyDescent="0.2">
      <c r="A74" s="2">
        <v>87</v>
      </c>
      <c r="B74" s="2">
        <v>94</v>
      </c>
      <c r="C74" s="2">
        <f t="shared" si="2"/>
        <v>181</v>
      </c>
      <c r="D74" s="2">
        <f t="shared" si="3"/>
        <v>7</v>
      </c>
    </row>
    <row r="75" spans="1:4" x14ac:dyDescent="0.2">
      <c r="A75" s="2">
        <v>78</v>
      </c>
      <c r="B75" s="2">
        <v>66</v>
      </c>
      <c r="C75" s="2">
        <f t="shared" si="2"/>
        <v>144</v>
      </c>
      <c r="D75" s="2">
        <f t="shared" si="3"/>
        <v>12</v>
      </c>
    </row>
    <row r="76" spans="1:4" x14ac:dyDescent="0.2">
      <c r="A76" s="2">
        <v>67</v>
      </c>
      <c r="B76" s="2">
        <v>110</v>
      </c>
      <c r="C76" s="2">
        <f t="shared" si="2"/>
        <v>177</v>
      </c>
      <c r="D76" s="2">
        <f t="shared" si="3"/>
        <v>43</v>
      </c>
    </row>
    <row r="77" spans="1:4" x14ac:dyDescent="0.2">
      <c r="A77" s="2">
        <v>166</v>
      </c>
      <c r="B77" s="2">
        <v>44</v>
      </c>
      <c r="C77" s="2">
        <f t="shared" si="2"/>
        <v>210</v>
      </c>
      <c r="D77" s="2">
        <f t="shared" si="3"/>
        <v>122</v>
      </c>
    </row>
    <row r="78" spans="1:4" x14ac:dyDescent="0.2">
      <c r="A78" s="2">
        <v>111</v>
      </c>
      <c r="B78" s="2">
        <v>49</v>
      </c>
      <c r="C78" s="2">
        <f t="shared" si="2"/>
        <v>160</v>
      </c>
      <c r="D78" s="2">
        <f t="shared" si="3"/>
        <v>62</v>
      </c>
    </row>
    <row r="79" spans="1:4" x14ac:dyDescent="0.2">
      <c r="A79" s="2">
        <v>105</v>
      </c>
      <c r="B79" s="2">
        <v>117</v>
      </c>
      <c r="C79" s="2">
        <f t="shared" si="2"/>
        <v>222</v>
      </c>
      <c r="D79" s="2">
        <f t="shared" si="3"/>
        <v>12</v>
      </c>
    </row>
    <row r="80" spans="1:4" x14ac:dyDescent="0.2">
      <c r="A80" s="2">
        <v>89</v>
      </c>
      <c r="B80" s="2">
        <v>63</v>
      </c>
      <c r="C80" s="2">
        <f t="shared" si="2"/>
        <v>152</v>
      </c>
      <c r="D80" s="2">
        <f t="shared" si="3"/>
        <v>26</v>
      </c>
    </row>
    <row r="81" spans="1:4" x14ac:dyDescent="0.2">
      <c r="A81" s="2">
        <v>65</v>
      </c>
      <c r="B81" s="2">
        <v>33</v>
      </c>
      <c r="C81" s="2">
        <f t="shared" si="2"/>
        <v>98</v>
      </c>
      <c r="D81" s="2">
        <f t="shared" si="3"/>
        <v>32</v>
      </c>
    </row>
    <row r="82" spans="1:4" x14ac:dyDescent="0.2">
      <c r="A82" s="2">
        <v>90</v>
      </c>
      <c r="B82" s="2">
        <v>93</v>
      </c>
      <c r="C82" s="2">
        <f t="shared" si="2"/>
        <v>183</v>
      </c>
      <c r="D82" s="2">
        <f t="shared" si="3"/>
        <v>3</v>
      </c>
    </row>
    <row r="83" spans="1:4" x14ac:dyDescent="0.2">
      <c r="A83" s="2">
        <v>51</v>
      </c>
      <c r="B83" s="2">
        <v>115</v>
      </c>
      <c r="C83" s="2">
        <f t="shared" si="2"/>
        <v>166</v>
      </c>
      <c r="D83" s="2">
        <f t="shared" si="3"/>
        <v>64</v>
      </c>
    </row>
    <row r="84" spans="1:4" x14ac:dyDescent="0.2">
      <c r="A84" s="2">
        <v>55</v>
      </c>
      <c r="B84" s="2">
        <v>110</v>
      </c>
      <c r="C84" s="2">
        <f t="shared" si="2"/>
        <v>165</v>
      </c>
      <c r="D84" s="2">
        <f t="shared" si="3"/>
        <v>55</v>
      </c>
    </row>
    <row r="85" spans="1:4" x14ac:dyDescent="0.2">
      <c r="A85" s="2">
        <v>95</v>
      </c>
      <c r="B85" s="2">
        <v>104</v>
      </c>
      <c r="C85" s="2">
        <f t="shared" si="2"/>
        <v>199</v>
      </c>
      <c r="D85" s="2">
        <f t="shared" si="3"/>
        <v>9</v>
      </c>
    </row>
    <row r="86" spans="1:4" x14ac:dyDescent="0.2">
      <c r="A86" s="2">
        <v>85</v>
      </c>
      <c r="B86" s="2">
        <v>78</v>
      </c>
      <c r="C86" s="2">
        <f t="shared" si="2"/>
        <v>163</v>
      </c>
      <c r="D86" s="2">
        <f t="shared" si="3"/>
        <v>7</v>
      </c>
    </row>
    <row r="87" spans="1:4" x14ac:dyDescent="0.2">
      <c r="A87" s="2">
        <v>128</v>
      </c>
      <c r="B87" s="2">
        <v>49</v>
      </c>
      <c r="C87" s="2">
        <f t="shared" si="2"/>
        <v>177</v>
      </c>
      <c r="D87" s="2">
        <f t="shared" si="3"/>
        <v>79</v>
      </c>
    </row>
    <row r="88" spans="1:4" x14ac:dyDescent="0.2">
      <c r="A88" s="2">
        <v>80</v>
      </c>
      <c r="B88" s="2">
        <v>72</v>
      </c>
      <c r="C88" s="2">
        <f t="shared" si="2"/>
        <v>152</v>
      </c>
      <c r="D88" s="2">
        <f t="shared" si="3"/>
        <v>8</v>
      </c>
    </row>
    <row r="89" spans="1:4" x14ac:dyDescent="0.2">
      <c r="A89" s="2">
        <v>102</v>
      </c>
      <c r="B89" s="2">
        <v>92</v>
      </c>
      <c r="C89" s="2">
        <f t="shared" si="2"/>
        <v>194</v>
      </c>
      <c r="D89" s="2">
        <f t="shared" si="3"/>
        <v>10</v>
      </c>
    </row>
    <row r="90" spans="1:4" x14ac:dyDescent="0.2">
      <c r="A90" s="2">
        <v>68</v>
      </c>
      <c r="B90" s="2">
        <v>73</v>
      </c>
      <c r="C90" s="2">
        <f t="shared" si="2"/>
        <v>141</v>
      </c>
      <c r="D90" s="2">
        <f t="shared" si="3"/>
        <v>5</v>
      </c>
    </row>
    <row r="91" spans="1:4" x14ac:dyDescent="0.2">
      <c r="A91" s="2">
        <v>61</v>
      </c>
      <c r="B91" s="2">
        <v>79</v>
      </c>
      <c r="C91" s="2">
        <f t="shared" si="2"/>
        <v>140</v>
      </c>
      <c r="D91" s="2">
        <f t="shared" si="3"/>
        <v>18</v>
      </c>
    </row>
    <row r="92" spans="1:4" x14ac:dyDescent="0.2">
      <c r="A92" s="2">
        <v>79</v>
      </c>
      <c r="B92" s="2">
        <v>70</v>
      </c>
      <c r="C92" s="2">
        <f t="shared" si="2"/>
        <v>149</v>
      </c>
      <c r="D92" s="2">
        <f t="shared" si="3"/>
        <v>9</v>
      </c>
    </row>
    <row r="93" spans="1:4" x14ac:dyDescent="0.2">
      <c r="A93" s="2">
        <v>114</v>
      </c>
      <c r="B93" s="2">
        <v>91</v>
      </c>
      <c r="C93" s="2">
        <f t="shared" si="2"/>
        <v>205</v>
      </c>
      <c r="D93" s="2">
        <f t="shared" si="3"/>
        <v>23</v>
      </c>
    </row>
    <row r="94" spans="1:4" x14ac:dyDescent="0.2">
      <c r="A94" s="2">
        <v>80</v>
      </c>
      <c r="B94" s="2">
        <v>63</v>
      </c>
      <c r="C94" s="2">
        <f t="shared" si="2"/>
        <v>143</v>
      </c>
      <c r="D94" s="2">
        <f t="shared" si="3"/>
        <v>17</v>
      </c>
    </row>
    <row r="95" spans="1:4" x14ac:dyDescent="0.2">
      <c r="A95" s="2">
        <v>141</v>
      </c>
      <c r="B95" s="2">
        <v>46</v>
      </c>
      <c r="C95" s="2">
        <f t="shared" si="2"/>
        <v>187</v>
      </c>
      <c r="D95" s="2">
        <f t="shared" si="3"/>
        <v>95</v>
      </c>
    </row>
    <row r="96" spans="1:4" x14ac:dyDescent="0.2">
      <c r="A96" s="2">
        <v>61</v>
      </c>
      <c r="B96" s="2">
        <v>71</v>
      </c>
      <c r="C96" s="2">
        <f t="shared" si="2"/>
        <v>132</v>
      </c>
      <c r="D96" s="2">
        <f t="shared" si="3"/>
        <v>10</v>
      </c>
    </row>
    <row r="97" spans="1:4" x14ac:dyDescent="0.2">
      <c r="A97" s="2">
        <v>58</v>
      </c>
      <c r="B97" s="2">
        <v>67</v>
      </c>
      <c r="C97" s="2">
        <f t="shared" si="2"/>
        <v>125</v>
      </c>
      <c r="D97" s="2">
        <f t="shared" si="3"/>
        <v>9</v>
      </c>
    </row>
    <row r="98" spans="1:4" x14ac:dyDescent="0.2">
      <c r="A98" s="2">
        <v>127</v>
      </c>
      <c r="B98" s="2">
        <v>117</v>
      </c>
      <c r="C98" s="2">
        <f t="shared" si="2"/>
        <v>244</v>
      </c>
      <c r="D98" s="2">
        <f t="shared" si="3"/>
        <v>10</v>
      </c>
    </row>
    <row r="99" spans="1:4" x14ac:dyDescent="0.2">
      <c r="A99" s="2">
        <v>141</v>
      </c>
      <c r="B99" s="2">
        <v>135</v>
      </c>
      <c r="C99" s="2">
        <f t="shared" si="2"/>
        <v>276</v>
      </c>
      <c r="D99" s="2">
        <f t="shared" si="3"/>
        <v>6</v>
      </c>
    </row>
    <row r="100" spans="1:4" x14ac:dyDescent="0.2">
      <c r="A100" s="2">
        <v>104</v>
      </c>
      <c r="B100" s="2">
        <v>137</v>
      </c>
      <c r="C100" s="2">
        <f t="shared" si="2"/>
        <v>241</v>
      </c>
      <c r="D100" s="2">
        <f t="shared" si="3"/>
        <v>33</v>
      </c>
    </row>
    <row r="101" spans="1:4" x14ac:dyDescent="0.2">
      <c r="A101" s="2">
        <v>66</v>
      </c>
      <c r="B101" s="2">
        <v>101</v>
      </c>
      <c r="C101" s="2">
        <f t="shared" si="2"/>
        <v>167</v>
      </c>
      <c r="D101" s="2">
        <f t="shared" si="3"/>
        <v>35</v>
      </c>
    </row>
    <row r="102" spans="1:4" x14ac:dyDescent="0.2">
      <c r="A102" s="2">
        <v>101</v>
      </c>
      <c r="B102" s="2">
        <v>80</v>
      </c>
      <c r="C102" s="2">
        <f t="shared" si="2"/>
        <v>181</v>
      </c>
      <c r="D102" s="2">
        <f t="shared" si="3"/>
        <v>21</v>
      </c>
    </row>
    <row r="103" spans="1:4" x14ac:dyDescent="0.2">
      <c r="A103" s="2">
        <v>113</v>
      </c>
      <c r="B103" s="2">
        <v>104</v>
      </c>
      <c r="C103" s="2">
        <f t="shared" si="2"/>
        <v>217</v>
      </c>
      <c r="D103" s="2">
        <f t="shared" si="3"/>
        <v>9</v>
      </c>
    </row>
    <row r="104" spans="1:4" x14ac:dyDescent="0.2">
      <c r="A104" s="2">
        <v>73</v>
      </c>
      <c r="B104" s="2">
        <v>98</v>
      </c>
      <c r="C104" s="2">
        <f t="shared" si="2"/>
        <v>171</v>
      </c>
      <c r="D104" s="2">
        <f t="shared" si="3"/>
        <v>25</v>
      </c>
    </row>
    <row r="105" spans="1:4" x14ac:dyDescent="0.2">
      <c r="A105" s="2">
        <v>71</v>
      </c>
      <c r="B105" s="2">
        <v>67</v>
      </c>
      <c r="C105" s="2">
        <f t="shared" si="2"/>
        <v>138</v>
      </c>
      <c r="D105" s="2">
        <f t="shared" si="3"/>
        <v>4</v>
      </c>
    </row>
    <row r="106" spans="1:4" x14ac:dyDescent="0.2">
      <c r="A106" s="2">
        <v>108</v>
      </c>
      <c r="B106" s="2">
        <v>126</v>
      </c>
      <c r="C106" s="2">
        <f t="shared" si="2"/>
        <v>234</v>
      </c>
      <c r="D106" s="2">
        <f t="shared" si="3"/>
        <v>18</v>
      </c>
    </row>
    <row r="107" spans="1:4" x14ac:dyDescent="0.2">
      <c r="A107" s="2">
        <v>104</v>
      </c>
      <c r="B107" s="2">
        <v>124</v>
      </c>
      <c r="C107" s="2">
        <f t="shared" si="2"/>
        <v>228</v>
      </c>
      <c r="D107" s="2">
        <f t="shared" si="3"/>
        <v>20</v>
      </c>
    </row>
    <row r="108" spans="1:4" x14ac:dyDescent="0.2">
      <c r="A108" s="2">
        <v>68</v>
      </c>
      <c r="B108" s="2">
        <v>108</v>
      </c>
      <c r="C108" s="2">
        <f t="shared" si="2"/>
        <v>176</v>
      </c>
      <c r="D108" s="2">
        <f t="shared" si="3"/>
        <v>40</v>
      </c>
    </row>
    <row r="109" spans="1:4" x14ac:dyDescent="0.2">
      <c r="A109" s="2">
        <v>100</v>
      </c>
      <c r="B109" s="2">
        <v>103</v>
      </c>
      <c r="C109" s="2">
        <f t="shared" si="2"/>
        <v>203</v>
      </c>
      <c r="D109" s="2">
        <f t="shared" si="3"/>
        <v>3</v>
      </c>
    </row>
    <row r="110" spans="1:4" x14ac:dyDescent="0.2">
      <c r="A110" s="2">
        <v>76</v>
      </c>
      <c r="B110" s="2">
        <v>126</v>
      </c>
      <c r="C110" s="2">
        <f t="shared" si="2"/>
        <v>202</v>
      </c>
      <c r="D110" s="2">
        <f t="shared" si="3"/>
        <v>50</v>
      </c>
    </row>
    <row r="111" spans="1:4" x14ac:dyDescent="0.2">
      <c r="A111" s="2">
        <v>78</v>
      </c>
      <c r="B111" s="2">
        <v>130</v>
      </c>
      <c r="C111" s="2">
        <f t="shared" si="2"/>
        <v>208</v>
      </c>
      <c r="D111" s="2">
        <f t="shared" si="3"/>
        <v>52</v>
      </c>
    </row>
    <row r="112" spans="1:4" x14ac:dyDescent="0.2">
      <c r="A112" s="2">
        <v>96</v>
      </c>
      <c r="B112" s="2">
        <v>54</v>
      </c>
      <c r="C112" s="2">
        <f t="shared" si="2"/>
        <v>150</v>
      </c>
      <c r="D112" s="2">
        <f t="shared" si="3"/>
        <v>42</v>
      </c>
    </row>
    <row r="113" spans="1:4" x14ac:dyDescent="0.2">
      <c r="A113" s="2">
        <v>127</v>
      </c>
      <c r="B113" s="2">
        <v>99</v>
      </c>
      <c r="C113" s="2">
        <f t="shared" si="2"/>
        <v>226</v>
      </c>
      <c r="D113" s="2">
        <f t="shared" si="3"/>
        <v>28</v>
      </c>
    </row>
    <row r="114" spans="1:4" x14ac:dyDescent="0.2">
      <c r="A114" s="2">
        <v>94</v>
      </c>
      <c r="B114" s="2">
        <v>86</v>
      </c>
      <c r="C114" s="2">
        <f t="shared" si="2"/>
        <v>180</v>
      </c>
      <c r="D114" s="2">
        <f t="shared" si="3"/>
        <v>8</v>
      </c>
    </row>
    <row r="115" spans="1:4" x14ac:dyDescent="0.2">
      <c r="A115" s="2">
        <v>75</v>
      </c>
      <c r="B115" s="2">
        <v>96</v>
      </c>
      <c r="C115" s="2">
        <f t="shared" si="2"/>
        <v>171</v>
      </c>
      <c r="D115" s="2">
        <f t="shared" si="3"/>
        <v>21</v>
      </c>
    </row>
    <row r="116" spans="1:4" x14ac:dyDescent="0.2">
      <c r="A116" s="2">
        <v>97</v>
      </c>
      <c r="B116" s="2">
        <v>96</v>
      </c>
      <c r="C116" s="2">
        <f t="shared" si="2"/>
        <v>193</v>
      </c>
      <c r="D116" s="2">
        <f t="shared" si="3"/>
        <v>1</v>
      </c>
    </row>
    <row r="117" spans="1:4" x14ac:dyDescent="0.2">
      <c r="A117" s="2">
        <v>155</v>
      </c>
      <c r="B117" s="2">
        <v>134</v>
      </c>
      <c r="C117" s="2">
        <f t="shared" si="2"/>
        <v>289</v>
      </c>
      <c r="D117" s="2">
        <f t="shared" si="3"/>
        <v>21</v>
      </c>
    </row>
    <row r="118" spans="1:4" x14ac:dyDescent="0.2">
      <c r="A118" s="2">
        <v>115</v>
      </c>
      <c r="B118" s="2">
        <v>65</v>
      </c>
      <c r="C118" s="2">
        <f t="shared" si="2"/>
        <v>180</v>
      </c>
      <c r="D118" s="2">
        <f t="shared" si="3"/>
        <v>50</v>
      </c>
    </row>
    <row r="119" spans="1:4" x14ac:dyDescent="0.2">
      <c r="A119" s="2">
        <v>97</v>
      </c>
      <c r="B119" s="2">
        <v>107</v>
      </c>
      <c r="C119" s="2">
        <f t="shared" si="2"/>
        <v>204</v>
      </c>
      <c r="D119" s="2">
        <f t="shared" si="3"/>
        <v>10</v>
      </c>
    </row>
    <row r="120" spans="1:4" x14ac:dyDescent="0.2">
      <c r="A120" s="2">
        <v>27</v>
      </c>
      <c r="B120" s="2">
        <v>97</v>
      </c>
      <c r="C120" s="2">
        <f t="shared" si="2"/>
        <v>124</v>
      </c>
      <c r="D120" s="2">
        <f t="shared" si="3"/>
        <v>70</v>
      </c>
    </row>
    <row r="121" spans="1:4" x14ac:dyDescent="0.2">
      <c r="A121" s="2">
        <v>100</v>
      </c>
      <c r="B121" s="2">
        <v>90</v>
      </c>
      <c r="C121" s="2">
        <f t="shared" si="2"/>
        <v>190</v>
      </c>
      <c r="D121" s="2">
        <f t="shared" si="3"/>
        <v>10</v>
      </c>
    </row>
    <row r="122" spans="1:4" x14ac:dyDescent="0.2">
      <c r="A122" s="2">
        <v>57</v>
      </c>
      <c r="B122" s="2">
        <v>160</v>
      </c>
      <c r="C122" s="2">
        <f t="shared" si="2"/>
        <v>217</v>
      </c>
      <c r="D122" s="2">
        <f t="shared" si="3"/>
        <v>103</v>
      </c>
    </row>
    <row r="123" spans="1:4" x14ac:dyDescent="0.2">
      <c r="A123" s="2">
        <v>88</v>
      </c>
      <c r="B123" s="2">
        <v>143</v>
      </c>
      <c r="C123" s="2">
        <f t="shared" si="2"/>
        <v>231</v>
      </c>
      <c r="D123" s="2">
        <f t="shared" si="3"/>
        <v>55</v>
      </c>
    </row>
    <row r="124" spans="1:4" x14ac:dyDescent="0.2">
      <c r="A124" s="2">
        <v>108</v>
      </c>
      <c r="B124" s="2">
        <v>99</v>
      </c>
      <c r="C124" s="2">
        <f t="shared" si="2"/>
        <v>207</v>
      </c>
      <c r="D124" s="2">
        <f t="shared" si="3"/>
        <v>9</v>
      </c>
    </row>
    <row r="125" spans="1:4" x14ac:dyDescent="0.2">
      <c r="A125" s="2">
        <v>84</v>
      </c>
      <c r="B125" s="2">
        <v>65</v>
      </c>
      <c r="C125" s="2">
        <f t="shared" si="2"/>
        <v>149</v>
      </c>
      <c r="D125" s="2">
        <f t="shared" si="3"/>
        <v>19</v>
      </c>
    </row>
    <row r="126" spans="1:4" x14ac:dyDescent="0.2">
      <c r="A126" s="2">
        <v>101</v>
      </c>
      <c r="B126" s="2">
        <v>99</v>
      </c>
      <c r="C126" s="2">
        <f t="shared" si="2"/>
        <v>200</v>
      </c>
      <c r="D126" s="2">
        <f t="shared" si="3"/>
        <v>2</v>
      </c>
    </row>
    <row r="127" spans="1:4" x14ac:dyDescent="0.2">
      <c r="A127" s="2">
        <v>82</v>
      </c>
      <c r="B127" s="2">
        <v>129</v>
      </c>
      <c r="C127" s="2">
        <f t="shared" si="2"/>
        <v>211</v>
      </c>
      <c r="D127" s="2">
        <f t="shared" si="3"/>
        <v>47</v>
      </c>
    </row>
    <row r="128" spans="1:4" x14ac:dyDescent="0.2">
      <c r="A128" s="2">
        <v>100</v>
      </c>
      <c r="B128" s="2">
        <v>68</v>
      </c>
      <c r="C128" s="2">
        <f t="shared" si="2"/>
        <v>168</v>
      </c>
      <c r="D128" s="2">
        <f t="shared" si="3"/>
        <v>32</v>
      </c>
    </row>
    <row r="129" spans="1:4" x14ac:dyDescent="0.2">
      <c r="A129" s="2">
        <v>99</v>
      </c>
      <c r="B129" s="2">
        <v>116</v>
      </c>
      <c r="C129" s="2">
        <f t="shared" si="2"/>
        <v>215</v>
      </c>
      <c r="D129" s="2">
        <f t="shared" si="3"/>
        <v>17</v>
      </c>
    </row>
    <row r="130" spans="1:4" x14ac:dyDescent="0.2">
      <c r="A130" s="2">
        <v>129</v>
      </c>
      <c r="B130" s="2">
        <v>107</v>
      </c>
      <c r="C130" s="2">
        <f t="shared" si="2"/>
        <v>236</v>
      </c>
      <c r="D130" s="2">
        <f t="shared" si="3"/>
        <v>22</v>
      </c>
    </row>
    <row r="131" spans="1:4" x14ac:dyDescent="0.2">
      <c r="A131" s="2">
        <v>108</v>
      </c>
      <c r="B131" s="2">
        <v>78</v>
      </c>
      <c r="C131" s="2">
        <f t="shared" si="2"/>
        <v>186</v>
      </c>
      <c r="D131" s="2">
        <f t="shared" si="3"/>
        <v>30</v>
      </c>
    </row>
    <row r="132" spans="1:4" x14ac:dyDescent="0.2">
      <c r="A132" s="2">
        <v>95</v>
      </c>
      <c r="B132" s="2">
        <v>73</v>
      </c>
      <c r="C132" s="2">
        <f>A132+B132</f>
        <v>168</v>
      </c>
      <c r="D132" s="2">
        <f>ABS(A132-B132)</f>
        <v>22</v>
      </c>
    </row>
    <row r="133" spans="1:4" x14ac:dyDescent="0.2">
      <c r="A133" s="2">
        <v>150</v>
      </c>
      <c r="B133" s="2">
        <v>80</v>
      </c>
      <c r="C133" s="2">
        <f>A133+B133</f>
        <v>230</v>
      </c>
      <c r="D133" s="2">
        <f>ABS(A133-B133)</f>
        <v>70</v>
      </c>
    </row>
    <row r="134" spans="1:4" x14ac:dyDescent="0.2">
      <c r="A134" s="2">
        <v>72</v>
      </c>
      <c r="B134" s="2">
        <v>117</v>
      </c>
      <c r="C134" s="2">
        <f>A134+B134</f>
        <v>189</v>
      </c>
      <c r="D134" s="2">
        <f>ABS(A134-B134)</f>
        <v>45</v>
      </c>
    </row>
    <row r="135" spans="1:4" x14ac:dyDescent="0.2">
      <c r="A135" s="15"/>
      <c r="B135" s="15"/>
      <c r="C135" s="11"/>
      <c r="D135" s="11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22" workbookViewId="0">
      <selection activeCell="F11" sqref="F11"/>
    </sheetView>
  </sheetViews>
  <sheetFormatPr defaultColWidth="7.140625" defaultRowHeight="12.75" x14ac:dyDescent="0.2"/>
  <cols>
    <col min="1" max="1" width="9.140625" customWidth="1"/>
    <col min="2" max="3" width="7.140625" customWidth="1"/>
    <col min="4" max="4" width="9.7109375" customWidth="1"/>
    <col min="5" max="5" width="9.5703125" customWidth="1"/>
    <col min="6" max="6" width="15.7109375" bestFit="1" customWidth="1"/>
    <col min="7" max="7" width="12.140625" customWidth="1"/>
    <col min="8" max="8" width="11.5703125" customWidth="1"/>
  </cols>
  <sheetData>
    <row r="1" spans="1:8" x14ac:dyDescent="0.2">
      <c r="A1" s="81" t="s">
        <v>47</v>
      </c>
      <c r="B1" s="81"/>
      <c r="C1" s="81"/>
      <c r="D1" s="81"/>
      <c r="E1" s="81"/>
      <c r="F1" s="81"/>
      <c r="G1" s="81"/>
      <c r="H1" s="81"/>
    </row>
    <row r="2" spans="1:8" x14ac:dyDescent="0.2">
      <c r="B2" s="20" t="s">
        <v>0</v>
      </c>
      <c r="C2" s="20" t="s">
        <v>1</v>
      </c>
      <c r="D2" s="20" t="s">
        <v>2</v>
      </c>
      <c r="E2" s="20" t="s">
        <v>61</v>
      </c>
      <c r="G2" s="20" t="s">
        <v>45</v>
      </c>
      <c r="H2" s="20" t="s">
        <v>46</v>
      </c>
    </row>
    <row r="3" spans="1:8" x14ac:dyDescent="0.2">
      <c r="B3">
        <v>24</v>
      </c>
      <c r="C3">
        <v>8</v>
      </c>
      <c r="D3">
        <f>B3+C3</f>
        <v>32</v>
      </c>
      <c r="E3">
        <f t="shared" ref="E3:E50" si="0">ABS(B3-C3)</f>
        <v>16</v>
      </c>
      <c r="G3" s="2">
        <v>0</v>
      </c>
      <c r="H3" s="2">
        <f t="array" ref="H3:H18">FREQUENCY(D3:D42,G3:G18)</f>
        <v>0</v>
      </c>
    </row>
    <row r="4" spans="1:8" x14ac:dyDescent="0.2">
      <c r="B4">
        <v>45</v>
      </c>
      <c r="C4">
        <v>17</v>
      </c>
      <c r="D4">
        <f t="shared" ref="D4:D50" si="1">B4+C4</f>
        <v>62</v>
      </c>
      <c r="E4">
        <f t="shared" si="0"/>
        <v>28</v>
      </c>
      <c r="G4" s="2">
        <v>10</v>
      </c>
      <c r="H4" s="2">
        <v>0</v>
      </c>
    </row>
    <row r="5" spans="1:8" x14ac:dyDescent="0.2">
      <c r="B5">
        <v>67</v>
      </c>
      <c r="C5">
        <v>14</v>
      </c>
      <c r="D5">
        <f t="shared" si="1"/>
        <v>81</v>
      </c>
      <c r="E5">
        <f t="shared" si="0"/>
        <v>53</v>
      </c>
      <c r="G5" s="2">
        <v>20</v>
      </c>
      <c r="H5" s="2">
        <v>0</v>
      </c>
    </row>
    <row r="6" spans="1:8" x14ac:dyDescent="0.2">
      <c r="B6">
        <v>90</v>
      </c>
      <c r="C6">
        <v>8</v>
      </c>
      <c r="D6">
        <f t="shared" si="1"/>
        <v>98</v>
      </c>
      <c r="E6">
        <f t="shared" si="0"/>
        <v>82</v>
      </c>
      <c r="G6" s="2">
        <v>30</v>
      </c>
      <c r="H6" s="2">
        <v>0</v>
      </c>
    </row>
    <row r="7" spans="1:8" x14ac:dyDescent="0.2">
      <c r="B7">
        <v>64</v>
      </c>
      <c r="C7">
        <v>7</v>
      </c>
      <c r="D7">
        <f t="shared" si="1"/>
        <v>71</v>
      </c>
      <c r="E7">
        <f t="shared" si="0"/>
        <v>57</v>
      </c>
      <c r="G7" s="2">
        <v>40</v>
      </c>
      <c r="H7" s="2">
        <v>8</v>
      </c>
    </row>
    <row r="8" spans="1:8" x14ac:dyDescent="0.2">
      <c r="B8">
        <v>50</v>
      </c>
      <c r="C8">
        <v>3</v>
      </c>
      <c r="D8">
        <f t="shared" si="1"/>
        <v>53</v>
      </c>
      <c r="E8">
        <f t="shared" si="0"/>
        <v>47</v>
      </c>
      <c r="G8" s="2">
        <v>50</v>
      </c>
      <c r="H8" s="2">
        <v>6</v>
      </c>
    </row>
    <row r="9" spans="1:8" x14ac:dyDescent="0.2">
      <c r="B9">
        <v>142</v>
      </c>
      <c r="C9">
        <v>0</v>
      </c>
      <c r="D9">
        <f t="shared" si="1"/>
        <v>142</v>
      </c>
      <c r="E9">
        <f t="shared" si="0"/>
        <v>142</v>
      </c>
      <c r="F9" t="s">
        <v>37</v>
      </c>
      <c r="G9" s="2">
        <v>60</v>
      </c>
      <c r="H9" s="2">
        <v>8</v>
      </c>
    </row>
    <row r="10" spans="1:8" x14ac:dyDescent="0.2">
      <c r="B10">
        <v>15</v>
      </c>
      <c r="C10">
        <v>16</v>
      </c>
      <c r="D10">
        <f t="shared" si="1"/>
        <v>31</v>
      </c>
      <c r="E10">
        <f t="shared" si="0"/>
        <v>1</v>
      </c>
      <c r="G10" s="2">
        <v>70</v>
      </c>
      <c r="H10" s="2">
        <v>4</v>
      </c>
    </row>
    <row r="11" spans="1:8" x14ac:dyDescent="0.2">
      <c r="B11">
        <v>7</v>
      </c>
      <c r="C11">
        <v>37</v>
      </c>
      <c r="D11">
        <f t="shared" si="1"/>
        <v>44</v>
      </c>
      <c r="E11">
        <f t="shared" si="0"/>
        <v>30</v>
      </c>
      <c r="G11" s="2">
        <v>80</v>
      </c>
      <c r="H11" s="2">
        <v>7</v>
      </c>
    </row>
    <row r="12" spans="1:8" x14ac:dyDescent="0.2">
      <c r="B12">
        <v>17</v>
      </c>
      <c r="C12">
        <v>16</v>
      </c>
      <c r="D12">
        <f t="shared" si="1"/>
        <v>33</v>
      </c>
      <c r="E12">
        <f t="shared" si="0"/>
        <v>1</v>
      </c>
      <c r="G12" s="2">
        <v>90</v>
      </c>
      <c r="H12" s="2">
        <v>3</v>
      </c>
    </row>
    <row r="13" spans="1:8" x14ac:dyDescent="0.2">
      <c r="B13">
        <v>61</v>
      </c>
      <c r="C13">
        <v>18</v>
      </c>
      <c r="D13">
        <f t="shared" si="1"/>
        <v>79</v>
      </c>
      <c r="E13">
        <f t="shared" si="0"/>
        <v>43</v>
      </c>
      <c r="G13" s="2">
        <v>100</v>
      </c>
      <c r="H13" s="2">
        <v>2</v>
      </c>
    </row>
    <row r="14" spans="1:8" x14ac:dyDescent="0.2">
      <c r="B14">
        <v>32</v>
      </c>
      <c r="C14">
        <v>11</v>
      </c>
      <c r="D14">
        <f t="shared" si="1"/>
        <v>43</v>
      </c>
      <c r="E14">
        <f t="shared" si="0"/>
        <v>21</v>
      </c>
      <c r="G14" s="2">
        <v>110</v>
      </c>
      <c r="H14" s="2">
        <v>0</v>
      </c>
    </row>
    <row r="15" spans="1:8" x14ac:dyDescent="0.2">
      <c r="B15">
        <v>19</v>
      </c>
      <c r="C15">
        <v>18</v>
      </c>
      <c r="D15">
        <f t="shared" si="1"/>
        <v>37</v>
      </c>
      <c r="E15">
        <f t="shared" si="0"/>
        <v>1</v>
      </c>
      <c r="G15" s="2">
        <v>120</v>
      </c>
      <c r="H15" s="2">
        <v>0</v>
      </c>
    </row>
    <row r="16" spans="1:8" x14ac:dyDescent="0.2">
      <c r="B16">
        <v>51</v>
      </c>
      <c r="C16">
        <v>29</v>
      </c>
      <c r="D16">
        <f t="shared" si="1"/>
        <v>80</v>
      </c>
      <c r="E16">
        <f t="shared" si="0"/>
        <v>22</v>
      </c>
      <c r="G16" s="2">
        <v>130</v>
      </c>
      <c r="H16" s="2">
        <v>1</v>
      </c>
    </row>
    <row r="17" spans="2:8" x14ac:dyDescent="0.2">
      <c r="B17">
        <v>39</v>
      </c>
      <c r="C17">
        <v>15</v>
      </c>
      <c r="D17">
        <f t="shared" si="1"/>
        <v>54</v>
      </c>
      <c r="E17">
        <f t="shared" si="0"/>
        <v>24</v>
      </c>
      <c r="G17" s="2">
        <v>140</v>
      </c>
      <c r="H17" s="2">
        <v>0</v>
      </c>
    </row>
    <row r="18" spans="2:8" x14ac:dyDescent="0.2">
      <c r="B18">
        <v>41</v>
      </c>
      <c r="C18">
        <v>13</v>
      </c>
      <c r="D18">
        <f t="shared" si="1"/>
        <v>54</v>
      </c>
      <c r="E18">
        <f t="shared" si="0"/>
        <v>28</v>
      </c>
      <c r="G18" s="2">
        <v>150</v>
      </c>
      <c r="H18" s="2">
        <v>1</v>
      </c>
    </row>
    <row r="19" spans="2:8" x14ac:dyDescent="0.2">
      <c r="B19">
        <v>51</v>
      </c>
      <c r="C19">
        <v>9</v>
      </c>
      <c r="D19">
        <f t="shared" si="1"/>
        <v>60</v>
      </c>
      <c r="E19">
        <f t="shared" si="0"/>
        <v>42</v>
      </c>
      <c r="G19" s="25" t="s">
        <v>80</v>
      </c>
      <c r="H19" s="25">
        <f>SUM(H3:H18)</f>
        <v>40</v>
      </c>
    </row>
    <row r="20" spans="2:8" x14ac:dyDescent="0.2">
      <c r="B20">
        <v>26</v>
      </c>
      <c r="C20">
        <v>39</v>
      </c>
      <c r="D20">
        <f t="shared" si="1"/>
        <v>65</v>
      </c>
      <c r="E20">
        <f t="shared" si="0"/>
        <v>13</v>
      </c>
      <c r="G20" s="25" t="s">
        <v>82</v>
      </c>
      <c r="H20" s="24">
        <f>AVERAGE(D3:D50)</f>
        <v>59.0625</v>
      </c>
    </row>
    <row r="21" spans="2:8" x14ac:dyDescent="0.2">
      <c r="B21">
        <v>41</v>
      </c>
      <c r="C21">
        <v>14</v>
      </c>
      <c r="D21">
        <f t="shared" si="1"/>
        <v>55</v>
      </c>
      <c r="E21">
        <f t="shared" si="0"/>
        <v>27</v>
      </c>
    </row>
    <row r="22" spans="2:8" x14ac:dyDescent="0.2">
      <c r="B22">
        <v>22</v>
      </c>
      <c r="C22">
        <v>20</v>
      </c>
      <c r="D22">
        <f t="shared" si="1"/>
        <v>42</v>
      </c>
      <c r="E22">
        <f t="shared" si="0"/>
        <v>2</v>
      </c>
    </row>
    <row r="23" spans="2:8" x14ac:dyDescent="0.2">
      <c r="B23">
        <v>72</v>
      </c>
      <c r="C23">
        <v>6</v>
      </c>
      <c r="D23">
        <f t="shared" si="1"/>
        <v>78</v>
      </c>
      <c r="E23">
        <f t="shared" si="0"/>
        <v>66</v>
      </c>
    </row>
    <row r="24" spans="2:8" x14ac:dyDescent="0.2">
      <c r="B24">
        <v>84</v>
      </c>
      <c r="C24">
        <v>6</v>
      </c>
      <c r="D24">
        <f t="shared" si="1"/>
        <v>90</v>
      </c>
      <c r="E24">
        <f t="shared" si="0"/>
        <v>78</v>
      </c>
      <c r="G24" s="12" t="s">
        <v>60</v>
      </c>
      <c r="H24" s="12" t="s">
        <v>46</v>
      </c>
    </row>
    <row r="25" spans="2:8" x14ac:dyDescent="0.2">
      <c r="B25">
        <v>60</v>
      </c>
      <c r="C25">
        <v>13</v>
      </c>
      <c r="D25">
        <f t="shared" si="1"/>
        <v>73</v>
      </c>
      <c r="E25">
        <f t="shared" si="0"/>
        <v>47</v>
      </c>
      <c r="G25" s="2">
        <v>0</v>
      </c>
      <c r="H25" s="2">
        <f t="array" ref="H25:H40">FREQUENCY(E3:E42,G25:G40)</f>
        <v>0</v>
      </c>
    </row>
    <row r="26" spans="2:8" x14ac:dyDescent="0.2">
      <c r="B26">
        <v>6</v>
      </c>
      <c r="C26">
        <v>25</v>
      </c>
      <c r="D26">
        <f t="shared" si="1"/>
        <v>31</v>
      </c>
      <c r="E26">
        <f t="shared" si="0"/>
        <v>19</v>
      </c>
      <c r="G26" s="2">
        <v>10</v>
      </c>
      <c r="H26" s="2">
        <v>6</v>
      </c>
    </row>
    <row r="27" spans="2:8" x14ac:dyDescent="0.2">
      <c r="B27">
        <v>9</v>
      </c>
      <c r="C27">
        <v>46</v>
      </c>
      <c r="D27">
        <f t="shared" si="1"/>
        <v>55</v>
      </c>
      <c r="E27">
        <f t="shared" si="0"/>
        <v>37</v>
      </c>
      <c r="G27" s="2">
        <v>20</v>
      </c>
      <c r="H27" s="2">
        <v>8</v>
      </c>
    </row>
    <row r="28" spans="2:8" x14ac:dyDescent="0.2">
      <c r="B28">
        <v>46</v>
      </c>
      <c r="C28">
        <v>19</v>
      </c>
      <c r="D28">
        <f t="shared" si="1"/>
        <v>65</v>
      </c>
      <c r="E28">
        <f t="shared" si="0"/>
        <v>27</v>
      </c>
      <c r="G28" s="2">
        <v>30</v>
      </c>
      <c r="H28" s="2">
        <v>9</v>
      </c>
    </row>
    <row r="29" spans="2:8" x14ac:dyDescent="0.2">
      <c r="B29">
        <v>35</v>
      </c>
      <c r="C29">
        <v>22</v>
      </c>
      <c r="D29">
        <f t="shared" si="1"/>
        <v>57</v>
      </c>
      <c r="E29">
        <f t="shared" si="0"/>
        <v>13</v>
      </c>
      <c r="G29" s="2">
        <v>40</v>
      </c>
      <c r="H29" s="2">
        <v>2</v>
      </c>
    </row>
    <row r="30" spans="2:8" x14ac:dyDescent="0.2">
      <c r="B30">
        <v>12</v>
      </c>
      <c r="C30">
        <v>24</v>
      </c>
      <c r="D30">
        <f t="shared" si="1"/>
        <v>36</v>
      </c>
      <c r="E30">
        <f t="shared" si="0"/>
        <v>12</v>
      </c>
      <c r="G30" s="2">
        <v>50</v>
      </c>
      <c r="H30" s="2">
        <v>5</v>
      </c>
    </row>
    <row r="31" spans="2:8" x14ac:dyDescent="0.2">
      <c r="B31">
        <v>60</v>
      </c>
      <c r="C31">
        <v>10</v>
      </c>
      <c r="D31">
        <f t="shared" si="1"/>
        <v>70</v>
      </c>
      <c r="E31">
        <f t="shared" si="0"/>
        <v>50</v>
      </c>
      <c r="G31" s="2">
        <v>60</v>
      </c>
      <c r="H31" s="2">
        <v>2</v>
      </c>
    </row>
    <row r="32" spans="2:8" x14ac:dyDescent="0.2">
      <c r="B32">
        <v>111</v>
      </c>
      <c r="C32">
        <v>13</v>
      </c>
      <c r="D32">
        <f t="shared" si="1"/>
        <v>124</v>
      </c>
      <c r="E32">
        <f t="shared" si="0"/>
        <v>98</v>
      </c>
      <c r="F32" t="s">
        <v>52</v>
      </c>
      <c r="G32" s="2">
        <v>70</v>
      </c>
      <c r="H32" s="2">
        <v>3</v>
      </c>
    </row>
    <row r="33" spans="1:8" x14ac:dyDescent="0.2">
      <c r="B33">
        <v>70</v>
      </c>
      <c r="C33">
        <v>7</v>
      </c>
      <c r="D33">
        <f t="shared" si="1"/>
        <v>77</v>
      </c>
      <c r="E33">
        <f t="shared" si="0"/>
        <v>63</v>
      </c>
      <c r="G33" s="2">
        <v>80</v>
      </c>
      <c r="H33" s="2">
        <v>1</v>
      </c>
    </row>
    <row r="34" spans="1:8" x14ac:dyDescent="0.2">
      <c r="B34">
        <v>41</v>
      </c>
      <c r="C34">
        <v>10</v>
      </c>
      <c r="D34">
        <f t="shared" si="1"/>
        <v>51</v>
      </c>
      <c r="E34">
        <f t="shared" si="0"/>
        <v>31</v>
      </c>
      <c r="G34" s="2">
        <v>90</v>
      </c>
      <c r="H34" s="2">
        <v>2</v>
      </c>
    </row>
    <row r="35" spans="1:8" x14ac:dyDescent="0.2">
      <c r="B35">
        <v>36</v>
      </c>
      <c r="C35">
        <v>12</v>
      </c>
      <c r="D35">
        <f t="shared" si="1"/>
        <v>48</v>
      </c>
      <c r="E35">
        <f t="shared" si="0"/>
        <v>24</v>
      </c>
      <c r="G35" s="2">
        <v>100</v>
      </c>
      <c r="H35" s="2">
        <v>1</v>
      </c>
    </row>
    <row r="36" spans="1:8" x14ac:dyDescent="0.2">
      <c r="B36">
        <v>68</v>
      </c>
      <c r="C36">
        <v>6</v>
      </c>
      <c r="D36">
        <f t="shared" si="1"/>
        <v>74</v>
      </c>
      <c r="E36">
        <f t="shared" si="0"/>
        <v>62</v>
      </c>
      <c r="G36" s="2">
        <v>110</v>
      </c>
      <c r="H36" s="2">
        <v>0</v>
      </c>
    </row>
    <row r="37" spans="1:8" x14ac:dyDescent="0.2">
      <c r="B37">
        <v>27</v>
      </c>
      <c r="C37">
        <v>20</v>
      </c>
      <c r="D37">
        <f t="shared" si="1"/>
        <v>47</v>
      </c>
      <c r="E37">
        <f t="shared" si="0"/>
        <v>7</v>
      </c>
      <c r="G37" s="2">
        <v>120</v>
      </c>
      <c r="H37" s="2">
        <v>0</v>
      </c>
    </row>
    <row r="38" spans="1:8" x14ac:dyDescent="0.2">
      <c r="B38">
        <v>19</v>
      </c>
      <c r="C38">
        <v>14</v>
      </c>
      <c r="D38">
        <f t="shared" si="1"/>
        <v>33</v>
      </c>
      <c r="E38">
        <f t="shared" si="0"/>
        <v>5</v>
      </c>
      <c r="G38" s="2">
        <v>130</v>
      </c>
      <c r="H38" s="2">
        <v>0</v>
      </c>
    </row>
    <row r="39" spans="1:8" x14ac:dyDescent="0.2">
      <c r="B39">
        <v>91</v>
      </c>
      <c r="C39">
        <v>7</v>
      </c>
      <c r="D39">
        <f t="shared" si="1"/>
        <v>98</v>
      </c>
      <c r="E39">
        <f t="shared" si="0"/>
        <v>84</v>
      </c>
      <c r="G39" s="2">
        <v>140</v>
      </c>
      <c r="H39" s="2">
        <v>0</v>
      </c>
    </row>
    <row r="40" spans="1:8" x14ac:dyDescent="0.2">
      <c r="B40">
        <v>15</v>
      </c>
      <c r="C40">
        <v>27</v>
      </c>
      <c r="D40">
        <f t="shared" si="1"/>
        <v>42</v>
      </c>
      <c r="E40">
        <f t="shared" si="0"/>
        <v>12</v>
      </c>
      <c r="G40" s="2">
        <v>150</v>
      </c>
      <c r="H40" s="2">
        <v>1</v>
      </c>
    </row>
    <row r="41" spans="1:8" x14ac:dyDescent="0.2">
      <c r="B41">
        <v>24</v>
      </c>
      <c r="C41">
        <v>7</v>
      </c>
      <c r="D41">
        <f t="shared" si="1"/>
        <v>31</v>
      </c>
      <c r="E41">
        <f t="shared" si="0"/>
        <v>17</v>
      </c>
      <c r="G41" s="25" t="s">
        <v>80</v>
      </c>
      <c r="H41" s="25">
        <f>SUM(H25:H40)</f>
        <v>40</v>
      </c>
    </row>
    <row r="42" spans="1:8" x14ac:dyDescent="0.2">
      <c r="B42">
        <v>53</v>
      </c>
      <c r="C42">
        <v>37</v>
      </c>
      <c r="D42">
        <f t="shared" si="1"/>
        <v>90</v>
      </c>
      <c r="E42">
        <f t="shared" si="0"/>
        <v>16</v>
      </c>
      <c r="G42" s="25" t="s">
        <v>82</v>
      </c>
      <c r="H42" s="24">
        <f>AVERAGE(E3:E50)</f>
        <v>32.854166666666664</v>
      </c>
    </row>
    <row r="43" spans="1:8" x14ac:dyDescent="0.2">
      <c r="B43">
        <v>29</v>
      </c>
      <c r="C43">
        <v>9</v>
      </c>
      <c r="D43">
        <f t="shared" si="1"/>
        <v>38</v>
      </c>
      <c r="E43">
        <f t="shared" si="0"/>
        <v>20</v>
      </c>
    </row>
    <row r="44" spans="1:8" x14ac:dyDescent="0.2">
      <c r="A44" s="21" t="s">
        <v>38</v>
      </c>
      <c r="B44" s="19">
        <v>33</v>
      </c>
      <c r="C44" s="19">
        <v>16</v>
      </c>
      <c r="D44" s="19">
        <f t="shared" si="1"/>
        <v>49</v>
      </c>
      <c r="E44" s="19">
        <f t="shared" si="0"/>
        <v>17</v>
      </c>
    </row>
    <row r="45" spans="1:8" x14ac:dyDescent="0.2">
      <c r="B45" s="19">
        <v>43</v>
      </c>
      <c r="C45" s="19">
        <v>21</v>
      </c>
      <c r="D45" s="19">
        <f t="shared" si="1"/>
        <v>64</v>
      </c>
      <c r="E45" s="19">
        <f t="shared" si="0"/>
        <v>22</v>
      </c>
      <c r="H45" s="17" t="s">
        <v>71</v>
      </c>
    </row>
    <row r="46" spans="1:8" x14ac:dyDescent="0.2">
      <c r="B46" s="19">
        <v>28</v>
      </c>
      <c r="C46" s="19">
        <v>17</v>
      </c>
      <c r="D46" s="19">
        <f t="shared" si="1"/>
        <v>45</v>
      </c>
      <c r="E46" s="19">
        <f t="shared" si="0"/>
        <v>11</v>
      </c>
      <c r="G46" s="25" t="s">
        <v>51</v>
      </c>
      <c r="H46" s="38">
        <f>H20/H42</f>
        <v>1.7977171845275841</v>
      </c>
    </row>
    <row r="47" spans="1:8" x14ac:dyDescent="0.2">
      <c r="B47" s="19">
        <v>10</v>
      </c>
      <c r="C47" s="19">
        <v>22</v>
      </c>
      <c r="D47" s="19">
        <f t="shared" si="1"/>
        <v>32</v>
      </c>
      <c r="E47" s="19">
        <f t="shared" si="0"/>
        <v>12</v>
      </c>
      <c r="G47" s="25" t="s">
        <v>53</v>
      </c>
      <c r="H47" s="38">
        <f>AVERAGE(D44:D50)/AVERAGE(E44:E50)</f>
        <v>2.8532110091743119</v>
      </c>
    </row>
    <row r="48" spans="1:8" x14ac:dyDescent="0.2">
      <c r="B48" s="19">
        <v>7</v>
      </c>
      <c r="C48" s="19">
        <v>24</v>
      </c>
      <c r="D48" s="19">
        <f t="shared" si="1"/>
        <v>31</v>
      </c>
      <c r="E48" s="19">
        <f t="shared" si="0"/>
        <v>17</v>
      </c>
    </row>
    <row r="49" spans="1:5" x14ac:dyDescent="0.2">
      <c r="B49" s="19">
        <v>17</v>
      </c>
      <c r="C49" s="19">
        <v>20</v>
      </c>
      <c r="D49" s="19">
        <f t="shared" si="1"/>
        <v>37</v>
      </c>
      <c r="E49" s="19">
        <f t="shared" si="0"/>
        <v>3</v>
      </c>
    </row>
    <row r="50" spans="1:5" x14ac:dyDescent="0.2">
      <c r="B50" s="40">
        <v>40</v>
      </c>
      <c r="C50" s="40">
        <v>13</v>
      </c>
      <c r="D50" s="40">
        <f t="shared" si="1"/>
        <v>53</v>
      </c>
      <c r="E50" s="40">
        <f t="shared" si="0"/>
        <v>27</v>
      </c>
    </row>
    <row r="51" spans="1:5" x14ac:dyDescent="0.2">
      <c r="A51" s="1"/>
      <c r="B51" s="82"/>
      <c r="C51" s="82"/>
      <c r="D51" s="11"/>
      <c r="E51" s="11"/>
    </row>
    <row r="52" spans="1:5" x14ac:dyDescent="0.2">
      <c r="A52" s="2" t="s">
        <v>38</v>
      </c>
      <c r="D52" s="42">
        <f>AVERAGE(D44:D50)</f>
        <v>44.428571428571431</v>
      </c>
      <c r="E52" s="42">
        <f>AVERAGE(E44:E50)</f>
        <v>15.571428571428571</v>
      </c>
    </row>
  </sheetData>
  <mergeCells count="2">
    <mergeCell ref="A1:H1"/>
    <mergeCell ref="B51:C51"/>
  </mergeCells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0"/>
  <sheetViews>
    <sheetView topLeftCell="A31" workbookViewId="0">
      <selection activeCell="J45" sqref="J45"/>
    </sheetView>
  </sheetViews>
  <sheetFormatPr defaultRowHeight="12.75" x14ac:dyDescent="0.2"/>
  <cols>
    <col min="2" max="3" width="9.140625" style="5"/>
    <col min="5" max="5" width="12.28515625" bestFit="1" customWidth="1"/>
    <col min="6" max="6" width="12" customWidth="1"/>
    <col min="7" max="7" width="11.42578125" customWidth="1"/>
    <col min="9" max="9" width="15.28515625" customWidth="1"/>
    <col min="18" max="18" width="9.28515625" customWidth="1"/>
    <col min="19" max="19" width="15.7109375" bestFit="1" customWidth="1"/>
  </cols>
  <sheetData>
    <row r="1" spans="1:7" x14ac:dyDescent="0.2">
      <c r="A1" s="77" t="s">
        <v>48</v>
      </c>
      <c r="B1" s="78"/>
      <c r="C1" s="78"/>
      <c r="D1" s="78"/>
      <c r="E1" s="78"/>
      <c r="F1" s="78"/>
      <c r="G1" s="79"/>
    </row>
    <row r="2" spans="1:7" x14ac:dyDescent="0.2">
      <c r="A2" s="12" t="s">
        <v>0</v>
      </c>
      <c r="B2" s="12" t="s">
        <v>1</v>
      </c>
      <c r="C2" s="12" t="s">
        <v>2</v>
      </c>
      <c r="D2" s="12" t="s">
        <v>61</v>
      </c>
      <c r="F2" s="12" t="s">
        <v>45</v>
      </c>
      <c r="G2" s="12" t="s">
        <v>46</v>
      </c>
    </row>
    <row r="3" spans="1:7" x14ac:dyDescent="0.2">
      <c r="A3" s="2">
        <v>14</v>
      </c>
      <c r="B3" s="2">
        <v>16</v>
      </c>
      <c r="C3" s="2">
        <f t="shared" ref="C3:C34" si="0">A3+B3</f>
        <v>30</v>
      </c>
      <c r="D3" s="2">
        <f t="shared" ref="D3:D34" si="1">ABS(A3-B3)</f>
        <v>2</v>
      </c>
      <c r="F3" s="2">
        <v>0</v>
      </c>
      <c r="G3" s="2">
        <f t="array" ref="G3:G18">FREQUENCY(C3:C79,F3:F18)</f>
        <v>0</v>
      </c>
    </row>
    <row r="4" spans="1:7" x14ac:dyDescent="0.2">
      <c r="A4" s="2">
        <v>10</v>
      </c>
      <c r="B4" s="2">
        <v>4</v>
      </c>
      <c r="C4" s="2">
        <f t="shared" si="0"/>
        <v>14</v>
      </c>
      <c r="D4" s="2">
        <f t="shared" si="1"/>
        <v>6</v>
      </c>
      <c r="F4" s="2">
        <v>10</v>
      </c>
      <c r="G4" s="2">
        <v>4</v>
      </c>
    </row>
    <row r="5" spans="1:7" x14ac:dyDescent="0.2">
      <c r="A5" s="2">
        <v>16</v>
      </c>
      <c r="B5" s="2">
        <v>33</v>
      </c>
      <c r="C5" s="2">
        <f t="shared" si="0"/>
        <v>49</v>
      </c>
      <c r="D5" s="2">
        <f t="shared" si="1"/>
        <v>17</v>
      </c>
      <c r="F5" s="2">
        <v>20</v>
      </c>
      <c r="G5" s="2">
        <v>15</v>
      </c>
    </row>
    <row r="6" spans="1:7" x14ac:dyDescent="0.2">
      <c r="A6" s="2">
        <v>46</v>
      </c>
      <c r="B6" s="2">
        <v>12</v>
      </c>
      <c r="C6" s="2">
        <f t="shared" si="0"/>
        <v>58</v>
      </c>
      <c r="D6" s="2">
        <f t="shared" si="1"/>
        <v>34</v>
      </c>
      <c r="F6" s="2">
        <v>30</v>
      </c>
      <c r="G6" s="2">
        <v>18</v>
      </c>
    </row>
    <row r="7" spans="1:7" x14ac:dyDescent="0.2">
      <c r="A7" s="2">
        <v>24</v>
      </c>
      <c r="B7" s="2">
        <v>12</v>
      </c>
      <c r="C7" s="2">
        <f t="shared" si="0"/>
        <v>36</v>
      </c>
      <c r="D7" s="2">
        <f t="shared" si="1"/>
        <v>12</v>
      </c>
      <c r="F7" s="2">
        <v>40</v>
      </c>
      <c r="G7" s="2">
        <v>20</v>
      </c>
    </row>
    <row r="8" spans="1:7" x14ac:dyDescent="0.2">
      <c r="A8" s="41">
        <v>20</v>
      </c>
      <c r="B8" s="41">
        <v>10</v>
      </c>
      <c r="C8" s="2">
        <f t="shared" si="0"/>
        <v>30</v>
      </c>
      <c r="D8" s="2">
        <f t="shared" si="1"/>
        <v>10</v>
      </c>
      <c r="F8" s="2">
        <v>50</v>
      </c>
      <c r="G8" s="2">
        <v>12</v>
      </c>
    </row>
    <row r="9" spans="1:7" x14ac:dyDescent="0.2">
      <c r="A9" s="41">
        <v>22</v>
      </c>
      <c r="B9" s="41">
        <v>15</v>
      </c>
      <c r="C9" s="2">
        <f t="shared" si="0"/>
        <v>37</v>
      </c>
      <c r="D9" s="2">
        <f t="shared" si="1"/>
        <v>7</v>
      </c>
      <c r="F9" s="2">
        <v>60</v>
      </c>
      <c r="G9" s="2">
        <v>6</v>
      </c>
    </row>
    <row r="10" spans="1:7" x14ac:dyDescent="0.2">
      <c r="A10" s="41">
        <v>20</v>
      </c>
      <c r="B10" s="41">
        <v>16</v>
      </c>
      <c r="C10" s="2">
        <f t="shared" si="0"/>
        <v>36</v>
      </c>
      <c r="D10" s="2">
        <f t="shared" si="1"/>
        <v>4</v>
      </c>
      <c r="F10" s="2">
        <v>70</v>
      </c>
      <c r="G10" s="2">
        <v>1</v>
      </c>
    </row>
    <row r="11" spans="1:7" x14ac:dyDescent="0.2">
      <c r="A11" s="41">
        <v>11</v>
      </c>
      <c r="B11" s="41">
        <v>7</v>
      </c>
      <c r="C11" s="2">
        <f t="shared" si="0"/>
        <v>18</v>
      </c>
      <c r="D11" s="2">
        <f t="shared" si="1"/>
        <v>4</v>
      </c>
      <c r="F11" s="2">
        <v>80</v>
      </c>
      <c r="G11" s="2">
        <v>1</v>
      </c>
    </row>
    <row r="12" spans="1:7" x14ac:dyDescent="0.2">
      <c r="A12" s="41">
        <v>10</v>
      </c>
      <c r="B12" s="41">
        <v>5</v>
      </c>
      <c r="C12" s="2">
        <f t="shared" si="0"/>
        <v>15</v>
      </c>
      <c r="D12" s="2">
        <f t="shared" si="1"/>
        <v>5</v>
      </c>
      <c r="F12" s="2">
        <v>90</v>
      </c>
      <c r="G12" s="2">
        <v>0</v>
      </c>
    </row>
    <row r="13" spans="1:7" x14ac:dyDescent="0.2">
      <c r="A13" s="41">
        <v>24</v>
      </c>
      <c r="B13" s="41">
        <v>12</v>
      </c>
      <c r="C13" s="2">
        <f t="shared" si="0"/>
        <v>36</v>
      </c>
      <c r="D13" s="2">
        <f t="shared" si="1"/>
        <v>12</v>
      </c>
      <c r="F13" s="2">
        <v>100</v>
      </c>
      <c r="G13" s="2">
        <v>0</v>
      </c>
    </row>
    <row r="14" spans="1:7" ht="13.5" customHeight="1" x14ac:dyDescent="0.2">
      <c r="A14" s="41">
        <v>10</v>
      </c>
      <c r="B14" s="41">
        <v>6</v>
      </c>
      <c r="C14" s="2">
        <f t="shared" si="0"/>
        <v>16</v>
      </c>
      <c r="D14" s="2">
        <f t="shared" si="1"/>
        <v>4</v>
      </c>
      <c r="F14" s="2">
        <v>110</v>
      </c>
      <c r="G14" s="2">
        <v>0</v>
      </c>
    </row>
    <row r="15" spans="1:7" x14ac:dyDescent="0.2">
      <c r="A15" s="41">
        <v>43</v>
      </c>
      <c r="B15" s="41">
        <v>22</v>
      </c>
      <c r="C15" s="2">
        <f t="shared" si="0"/>
        <v>65</v>
      </c>
      <c r="D15" s="2">
        <f t="shared" si="1"/>
        <v>21</v>
      </c>
      <c r="F15" s="2">
        <v>120</v>
      </c>
      <c r="G15" s="2">
        <v>0</v>
      </c>
    </row>
    <row r="16" spans="1:7" x14ac:dyDescent="0.2">
      <c r="A16" s="41">
        <v>29</v>
      </c>
      <c r="B16" s="41">
        <v>12</v>
      </c>
      <c r="C16" s="2">
        <f t="shared" si="0"/>
        <v>41</v>
      </c>
      <c r="D16" s="2">
        <f t="shared" si="1"/>
        <v>17</v>
      </c>
      <c r="F16" s="2">
        <v>130</v>
      </c>
      <c r="G16" s="2">
        <v>0</v>
      </c>
    </row>
    <row r="17" spans="1:7" x14ac:dyDescent="0.2">
      <c r="A17" s="41">
        <v>14</v>
      </c>
      <c r="B17" s="41">
        <v>2</v>
      </c>
      <c r="C17" s="2">
        <f t="shared" si="0"/>
        <v>16</v>
      </c>
      <c r="D17" s="2">
        <f t="shared" si="1"/>
        <v>12</v>
      </c>
      <c r="F17" s="2">
        <v>140</v>
      </c>
      <c r="G17" s="2">
        <v>0</v>
      </c>
    </row>
    <row r="18" spans="1:7" x14ac:dyDescent="0.2">
      <c r="A18" s="41">
        <v>22</v>
      </c>
      <c r="B18" s="41">
        <v>12</v>
      </c>
      <c r="C18" s="2">
        <f t="shared" si="0"/>
        <v>34</v>
      </c>
      <c r="D18" s="2">
        <f t="shared" si="1"/>
        <v>10</v>
      </c>
      <c r="F18" s="2">
        <v>150</v>
      </c>
      <c r="G18" s="2">
        <v>0</v>
      </c>
    </row>
    <row r="19" spans="1:7" x14ac:dyDescent="0.2">
      <c r="A19" s="41">
        <v>18</v>
      </c>
      <c r="B19" s="41">
        <v>12</v>
      </c>
      <c r="C19" s="2">
        <f t="shared" si="0"/>
        <v>30</v>
      </c>
      <c r="D19" s="2">
        <f t="shared" si="1"/>
        <v>6</v>
      </c>
      <c r="F19" s="25" t="s">
        <v>80</v>
      </c>
      <c r="G19" s="25">
        <f>SUM(G3:G18)</f>
        <v>77</v>
      </c>
    </row>
    <row r="20" spans="1:7" x14ac:dyDescent="0.2">
      <c r="A20" s="41">
        <v>21</v>
      </c>
      <c r="B20" s="41">
        <v>14</v>
      </c>
      <c r="C20" s="2">
        <f t="shared" si="0"/>
        <v>35</v>
      </c>
      <c r="D20" s="2">
        <f t="shared" si="1"/>
        <v>7</v>
      </c>
      <c r="F20" s="25" t="s">
        <v>82</v>
      </c>
      <c r="G20" s="24">
        <f>AVERAGE(C3:C79)</f>
        <v>32.701298701298704</v>
      </c>
    </row>
    <row r="21" spans="1:7" x14ac:dyDescent="0.2">
      <c r="A21" s="41">
        <v>20</v>
      </c>
      <c r="B21" s="41">
        <v>6</v>
      </c>
      <c r="C21" s="2">
        <f t="shared" si="0"/>
        <v>26</v>
      </c>
      <c r="D21" s="2">
        <f t="shared" si="1"/>
        <v>14</v>
      </c>
    </row>
    <row r="22" spans="1:7" x14ac:dyDescent="0.2">
      <c r="A22" s="41">
        <v>22</v>
      </c>
      <c r="B22" s="41">
        <v>16</v>
      </c>
      <c r="C22" s="2">
        <f t="shared" si="0"/>
        <v>38</v>
      </c>
      <c r="D22" s="2">
        <f t="shared" si="1"/>
        <v>6</v>
      </c>
    </row>
    <row r="23" spans="1:7" x14ac:dyDescent="0.2">
      <c r="A23" s="41">
        <v>24</v>
      </c>
      <c r="B23" s="41">
        <v>20</v>
      </c>
      <c r="C23" s="2">
        <f t="shared" si="0"/>
        <v>44</v>
      </c>
      <c r="D23" s="2">
        <f t="shared" si="1"/>
        <v>4</v>
      </c>
    </row>
    <row r="24" spans="1:7" x14ac:dyDescent="0.2">
      <c r="A24" s="41">
        <v>18</v>
      </c>
      <c r="B24" s="41">
        <v>16</v>
      </c>
      <c r="C24" s="2">
        <f t="shared" si="0"/>
        <v>34</v>
      </c>
      <c r="D24" s="2">
        <f t="shared" si="1"/>
        <v>2</v>
      </c>
      <c r="F24" s="12" t="s">
        <v>60</v>
      </c>
      <c r="G24" s="12" t="s">
        <v>46</v>
      </c>
    </row>
    <row r="25" spans="1:7" x14ac:dyDescent="0.2">
      <c r="A25" s="41">
        <v>20</v>
      </c>
      <c r="B25" s="41">
        <v>16</v>
      </c>
      <c r="C25" s="2">
        <f t="shared" si="0"/>
        <v>36</v>
      </c>
      <c r="D25" s="2">
        <f t="shared" si="1"/>
        <v>4</v>
      </c>
      <c r="F25" s="2">
        <v>0</v>
      </c>
      <c r="G25" s="2">
        <f t="array" ref="G25:G40">FREQUENCY(D3:D79,F25:F40)</f>
        <v>1</v>
      </c>
    </row>
    <row r="26" spans="1:7" x14ac:dyDescent="0.2">
      <c r="A26" s="41">
        <v>12</v>
      </c>
      <c r="B26" s="41">
        <v>6</v>
      </c>
      <c r="C26" s="2">
        <f t="shared" si="0"/>
        <v>18</v>
      </c>
      <c r="D26" s="2">
        <f t="shared" si="1"/>
        <v>6</v>
      </c>
      <c r="F26" s="2">
        <v>10</v>
      </c>
      <c r="G26" s="2">
        <v>49</v>
      </c>
    </row>
    <row r="27" spans="1:7" x14ac:dyDescent="0.2">
      <c r="A27" s="41">
        <v>10</v>
      </c>
      <c r="B27" s="41">
        <v>8</v>
      </c>
      <c r="C27" s="2">
        <f t="shared" si="0"/>
        <v>18</v>
      </c>
      <c r="D27" s="2">
        <f t="shared" si="1"/>
        <v>2</v>
      </c>
      <c r="F27" s="2">
        <v>20</v>
      </c>
      <c r="G27" s="2">
        <v>17</v>
      </c>
    </row>
    <row r="28" spans="1:7" x14ac:dyDescent="0.2">
      <c r="A28" s="41">
        <v>30</v>
      </c>
      <c r="B28" s="41">
        <v>18</v>
      </c>
      <c r="C28" s="2">
        <f t="shared" si="0"/>
        <v>48</v>
      </c>
      <c r="D28" s="2">
        <f t="shared" si="1"/>
        <v>12</v>
      </c>
      <c r="F28" s="2">
        <v>30</v>
      </c>
      <c r="G28" s="2">
        <v>8</v>
      </c>
    </row>
    <row r="29" spans="1:7" x14ac:dyDescent="0.2">
      <c r="A29" s="41">
        <v>26</v>
      </c>
      <c r="B29" s="41">
        <v>18</v>
      </c>
      <c r="C29" s="2">
        <f t="shared" si="0"/>
        <v>44</v>
      </c>
      <c r="D29" s="2">
        <f t="shared" si="1"/>
        <v>8</v>
      </c>
      <c r="F29" s="2">
        <v>40</v>
      </c>
      <c r="G29" s="2">
        <v>2</v>
      </c>
    </row>
    <row r="30" spans="1:7" x14ac:dyDescent="0.2">
      <c r="A30" s="41">
        <v>16</v>
      </c>
      <c r="B30" s="41">
        <v>6</v>
      </c>
      <c r="C30" s="2">
        <f t="shared" si="0"/>
        <v>22</v>
      </c>
      <c r="D30" s="2">
        <f t="shared" si="1"/>
        <v>10</v>
      </c>
      <c r="F30" s="2">
        <v>50</v>
      </c>
      <c r="G30" s="2">
        <v>0</v>
      </c>
    </row>
    <row r="31" spans="1:7" x14ac:dyDescent="0.2">
      <c r="A31" s="41">
        <v>38</v>
      </c>
      <c r="B31" s="41">
        <v>22</v>
      </c>
      <c r="C31" s="2">
        <f t="shared" si="0"/>
        <v>60</v>
      </c>
      <c r="D31" s="2">
        <f t="shared" si="1"/>
        <v>16</v>
      </c>
      <c r="F31" s="2">
        <v>60</v>
      </c>
      <c r="G31" s="2">
        <v>0</v>
      </c>
    </row>
    <row r="32" spans="1:7" x14ac:dyDescent="0.2">
      <c r="A32" s="41">
        <v>36</v>
      </c>
      <c r="B32" s="41">
        <v>6</v>
      </c>
      <c r="C32" s="2">
        <f t="shared" si="0"/>
        <v>42</v>
      </c>
      <c r="D32" s="2">
        <f t="shared" si="1"/>
        <v>30</v>
      </c>
      <c r="F32" s="2">
        <v>70</v>
      </c>
      <c r="G32" s="2">
        <v>0</v>
      </c>
    </row>
    <row r="33" spans="1:7" x14ac:dyDescent="0.2">
      <c r="A33" s="41">
        <v>16</v>
      </c>
      <c r="B33" s="41">
        <v>12</v>
      </c>
      <c r="C33" s="2">
        <f t="shared" si="0"/>
        <v>28</v>
      </c>
      <c r="D33" s="2">
        <f t="shared" si="1"/>
        <v>4</v>
      </c>
      <c r="F33" s="2">
        <v>80</v>
      </c>
      <c r="G33" s="2">
        <v>0</v>
      </c>
    </row>
    <row r="34" spans="1:7" x14ac:dyDescent="0.2">
      <c r="A34" s="41">
        <v>36</v>
      </c>
      <c r="B34" s="41">
        <v>16</v>
      </c>
      <c r="C34" s="2">
        <f t="shared" si="0"/>
        <v>52</v>
      </c>
      <c r="D34" s="2">
        <f t="shared" si="1"/>
        <v>20</v>
      </c>
      <c r="F34" s="2">
        <v>90</v>
      </c>
      <c r="G34" s="2">
        <v>0</v>
      </c>
    </row>
    <row r="35" spans="1:7" x14ac:dyDescent="0.2">
      <c r="A35" s="41">
        <v>8</v>
      </c>
      <c r="B35" s="41">
        <v>0</v>
      </c>
      <c r="C35" s="2">
        <f t="shared" ref="C35:C66" si="2">A35+B35</f>
        <v>8</v>
      </c>
      <c r="D35" s="2">
        <f t="shared" ref="D35:D66" si="3">ABS(A35-B35)</f>
        <v>8</v>
      </c>
      <c r="F35" s="2">
        <v>100</v>
      </c>
      <c r="G35" s="2">
        <v>0</v>
      </c>
    </row>
    <row r="36" spans="1:7" x14ac:dyDescent="0.2">
      <c r="A36" s="41">
        <v>12</v>
      </c>
      <c r="B36" s="41">
        <v>6</v>
      </c>
      <c r="C36" s="2">
        <f t="shared" si="2"/>
        <v>18</v>
      </c>
      <c r="D36" s="2">
        <f t="shared" si="3"/>
        <v>6</v>
      </c>
      <c r="F36" s="2">
        <v>110</v>
      </c>
      <c r="G36" s="2">
        <v>0</v>
      </c>
    </row>
    <row r="37" spans="1:7" x14ac:dyDescent="0.2">
      <c r="A37" s="41">
        <v>14</v>
      </c>
      <c r="B37" s="41">
        <v>10</v>
      </c>
      <c r="C37" s="2">
        <f t="shared" si="2"/>
        <v>24</v>
      </c>
      <c r="D37" s="2">
        <f t="shared" si="3"/>
        <v>4</v>
      </c>
      <c r="F37" s="2">
        <v>120</v>
      </c>
      <c r="G37" s="2">
        <v>0</v>
      </c>
    </row>
    <row r="38" spans="1:7" x14ac:dyDescent="0.2">
      <c r="A38" s="41">
        <v>6</v>
      </c>
      <c r="B38" s="41">
        <v>4</v>
      </c>
      <c r="C38" s="2">
        <f t="shared" si="2"/>
        <v>10</v>
      </c>
      <c r="D38" s="2">
        <f t="shared" si="3"/>
        <v>2</v>
      </c>
      <c r="F38" s="2">
        <v>130</v>
      </c>
      <c r="G38" s="2">
        <v>0</v>
      </c>
    </row>
    <row r="39" spans="1:7" ht="13.5" customHeight="1" x14ac:dyDescent="0.2">
      <c r="A39" s="41">
        <v>14</v>
      </c>
      <c r="B39" s="41">
        <v>12</v>
      </c>
      <c r="C39" s="2">
        <f t="shared" si="2"/>
        <v>26</v>
      </c>
      <c r="D39" s="2">
        <f t="shared" si="3"/>
        <v>2</v>
      </c>
      <c r="F39" s="2">
        <v>140</v>
      </c>
      <c r="G39" s="2">
        <v>0</v>
      </c>
    </row>
    <row r="40" spans="1:7" x14ac:dyDescent="0.2">
      <c r="A40" s="41">
        <v>14</v>
      </c>
      <c r="B40" s="41">
        <v>12</v>
      </c>
      <c r="C40" s="2">
        <f t="shared" si="2"/>
        <v>26</v>
      </c>
      <c r="D40" s="2">
        <f t="shared" si="3"/>
        <v>2</v>
      </c>
      <c r="F40" s="2">
        <v>150</v>
      </c>
      <c r="G40" s="2">
        <v>0</v>
      </c>
    </row>
    <row r="41" spans="1:7" x14ac:dyDescent="0.2">
      <c r="A41" s="41">
        <v>14</v>
      </c>
      <c r="B41" s="41">
        <v>6</v>
      </c>
      <c r="C41" s="2">
        <f t="shared" si="2"/>
        <v>20</v>
      </c>
      <c r="D41" s="2">
        <f t="shared" si="3"/>
        <v>8</v>
      </c>
      <c r="F41" s="25" t="s">
        <v>80</v>
      </c>
      <c r="G41" s="25">
        <f>SUM(G25:G40)</f>
        <v>77</v>
      </c>
    </row>
    <row r="42" spans="1:7" ht="14.25" customHeight="1" x14ac:dyDescent="0.2">
      <c r="A42" s="41">
        <v>5</v>
      </c>
      <c r="B42" s="41">
        <v>4</v>
      </c>
      <c r="C42" s="2">
        <f t="shared" si="2"/>
        <v>9</v>
      </c>
      <c r="D42" s="2">
        <f t="shared" si="3"/>
        <v>1</v>
      </c>
      <c r="F42" s="25" t="s">
        <v>82</v>
      </c>
      <c r="G42" s="24">
        <f>AVERAGE(D3:D79)</f>
        <v>9.6883116883116891</v>
      </c>
    </row>
    <row r="43" spans="1:7" x14ac:dyDescent="0.2">
      <c r="A43" s="41">
        <v>16</v>
      </c>
      <c r="B43" s="41">
        <v>4</v>
      </c>
      <c r="C43" s="2">
        <f t="shared" si="2"/>
        <v>20</v>
      </c>
      <c r="D43" s="2">
        <f t="shared" si="3"/>
        <v>12</v>
      </c>
    </row>
    <row r="44" spans="1:7" x14ac:dyDescent="0.2">
      <c r="A44" s="41">
        <v>14</v>
      </c>
      <c r="B44" s="41">
        <v>10</v>
      </c>
      <c r="C44" s="2">
        <f t="shared" si="2"/>
        <v>24</v>
      </c>
      <c r="D44" s="2">
        <f t="shared" si="3"/>
        <v>4</v>
      </c>
    </row>
    <row r="45" spans="1:7" x14ac:dyDescent="0.2">
      <c r="A45" s="41">
        <v>16</v>
      </c>
      <c r="B45" s="41">
        <v>12</v>
      </c>
      <c r="C45" s="2">
        <f t="shared" si="2"/>
        <v>28</v>
      </c>
      <c r="D45" s="2">
        <f t="shared" si="3"/>
        <v>4</v>
      </c>
    </row>
    <row r="46" spans="1:7" x14ac:dyDescent="0.2">
      <c r="A46" s="41">
        <v>24</v>
      </c>
      <c r="B46" s="41">
        <v>12</v>
      </c>
      <c r="C46" s="2">
        <f t="shared" si="2"/>
        <v>36</v>
      </c>
      <c r="D46" s="2">
        <f t="shared" si="3"/>
        <v>12</v>
      </c>
      <c r="G46" s="17" t="s">
        <v>71</v>
      </c>
    </row>
    <row r="47" spans="1:7" x14ac:dyDescent="0.2">
      <c r="A47" s="41">
        <v>16</v>
      </c>
      <c r="B47" s="41">
        <v>12</v>
      </c>
      <c r="C47" s="2">
        <f t="shared" si="2"/>
        <v>28</v>
      </c>
      <c r="D47" s="2">
        <f t="shared" si="3"/>
        <v>4</v>
      </c>
      <c r="F47" s="25" t="s">
        <v>51</v>
      </c>
      <c r="G47" s="38">
        <f>G20/G42</f>
        <v>3.3753351206434314</v>
      </c>
    </row>
    <row r="48" spans="1:7" x14ac:dyDescent="0.2">
      <c r="A48" s="41">
        <v>14</v>
      </c>
      <c r="B48" s="41">
        <v>0</v>
      </c>
      <c r="C48" s="2">
        <f t="shared" si="2"/>
        <v>14</v>
      </c>
      <c r="D48" s="2">
        <f t="shared" si="3"/>
        <v>14</v>
      </c>
    </row>
    <row r="49" spans="1:4" x14ac:dyDescent="0.2">
      <c r="A49" s="41">
        <v>27</v>
      </c>
      <c r="B49" s="41">
        <v>12</v>
      </c>
      <c r="C49" s="2">
        <f t="shared" si="2"/>
        <v>39</v>
      </c>
      <c r="D49" s="2">
        <f t="shared" si="3"/>
        <v>15</v>
      </c>
    </row>
    <row r="50" spans="1:4" x14ac:dyDescent="0.2">
      <c r="A50" s="41">
        <v>2</v>
      </c>
      <c r="B50" s="41">
        <v>0</v>
      </c>
      <c r="C50" s="2">
        <f t="shared" si="2"/>
        <v>2</v>
      </c>
      <c r="D50" s="2">
        <f t="shared" si="3"/>
        <v>2</v>
      </c>
    </row>
    <row r="51" spans="1:4" x14ac:dyDescent="0.2">
      <c r="A51" s="41">
        <v>20</v>
      </c>
      <c r="B51" s="41">
        <v>12</v>
      </c>
      <c r="C51" s="2">
        <f t="shared" si="2"/>
        <v>32</v>
      </c>
      <c r="D51" s="2">
        <f t="shared" si="3"/>
        <v>8</v>
      </c>
    </row>
    <row r="52" spans="1:4" x14ac:dyDescent="0.2">
      <c r="A52" s="41">
        <v>24</v>
      </c>
      <c r="B52" s="41">
        <v>16</v>
      </c>
      <c r="C52" s="2">
        <f t="shared" si="2"/>
        <v>40</v>
      </c>
      <c r="D52" s="2">
        <f t="shared" si="3"/>
        <v>8</v>
      </c>
    </row>
    <row r="53" spans="1:4" x14ac:dyDescent="0.2">
      <c r="A53" s="41">
        <v>14</v>
      </c>
      <c r="B53" s="41">
        <v>6</v>
      </c>
      <c r="C53" s="2">
        <f t="shared" si="2"/>
        <v>20</v>
      </c>
      <c r="D53" s="2">
        <f t="shared" si="3"/>
        <v>8</v>
      </c>
    </row>
    <row r="54" spans="1:4" x14ac:dyDescent="0.2">
      <c r="A54" s="41">
        <v>18</v>
      </c>
      <c r="B54" s="41">
        <v>6</v>
      </c>
      <c r="C54" s="2">
        <f t="shared" si="2"/>
        <v>24</v>
      </c>
      <c r="D54" s="2">
        <f t="shared" si="3"/>
        <v>12</v>
      </c>
    </row>
    <row r="55" spans="1:4" x14ac:dyDescent="0.2">
      <c r="A55" s="41">
        <v>15</v>
      </c>
      <c r="B55" s="41">
        <v>14</v>
      </c>
      <c r="C55" s="2">
        <f t="shared" si="2"/>
        <v>29</v>
      </c>
      <c r="D55" s="2">
        <f t="shared" si="3"/>
        <v>1</v>
      </c>
    </row>
    <row r="56" spans="1:4" x14ac:dyDescent="0.2">
      <c r="A56" s="41">
        <v>8</v>
      </c>
      <c r="B56" s="41">
        <v>6</v>
      </c>
      <c r="C56" s="2">
        <f t="shared" si="2"/>
        <v>14</v>
      </c>
      <c r="D56" s="2">
        <f t="shared" si="3"/>
        <v>2</v>
      </c>
    </row>
    <row r="57" spans="1:4" x14ac:dyDescent="0.2">
      <c r="A57" s="41">
        <v>15</v>
      </c>
      <c r="B57" s="41">
        <v>14</v>
      </c>
      <c r="C57" s="2">
        <f t="shared" si="2"/>
        <v>29</v>
      </c>
      <c r="D57" s="2">
        <f t="shared" si="3"/>
        <v>1</v>
      </c>
    </row>
    <row r="58" spans="1:4" x14ac:dyDescent="0.2">
      <c r="A58" s="41">
        <v>18</v>
      </c>
      <c r="B58" s="41">
        <v>12</v>
      </c>
      <c r="C58" s="2">
        <f t="shared" si="2"/>
        <v>30</v>
      </c>
      <c r="D58" s="2">
        <f t="shared" si="3"/>
        <v>6</v>
      </c>
    </row>
    <row r="59" spans="1:4" x14ac:dyDescent="0.2">
      <c r="A59" s="41">
        <v>24</v>
      </c>
      <c r="B59" s="41">
        <v>23</v>
      </c>
      <c r="C59" s="2">
        <f t="shared" si="2"/>
        <v>47</v>
      </c>
      <c r="D59" s="2">
        <f t="shared" si="3"/>
        <v>1</v>
      </c>
    </row>
    <row r="60" spans="1:4" x14ac:dyDescent="0.2">
      <c r="A60" s="41">
        <v>26</v>
      </c>
      <c r="B60" s="41">
        <v>10</v>
      </c>
      <c r="C60" s="2">
        <f t="shared" si="2"/>
        <v>36</v>
      </c>
      <c r="D60" s="2">
        <f t="shared" si="3"/>
        <v>16</v>
      </c>
    </row>
    <row r="61" spans="1:4" x14ac:dyDescent="0.2">
      <c r="A61" s="41">
        <v>19</v>
      </c>
      <c r="B61" s="41">
        <v>4</v>
      </c>
      <c r="C61" s="2">
        <f t="shared" si="2"/>
        <v>23</v>
      </c>
      <c r="D61" s="2">
        <f t="shared" si="3"/>
        <v>15</v>
      </c>
    </row>
    <row r="62" spans="1:4" x14ac:dyDescent="0.2">
      <c r="A62" s="41">
        <v>9</v>
      </c>
      <c r="B62" s="41">
        <v>8</v>
      </c>
      <c r="C62" s="2">
        <f t="shared" si="2"/>
        <v>17</v>
      </c>
      <c r="D62" s="2">
        <f t="shared" si="3"/>
        <v>1</v>
      </c>
    </row>
    <row r="63" spans="1:4" x14ac:dyDescent="0.2">
      <c r="A63" s="41">
        <v>12</v>
      </c>
      <c r="B63" s="41">
        <v>8</v>
      </c>
      <c r="C63" s="2">
        <f t="shared" si="2"/>
        <v>20</v>
      </c>
      <c r="D63" s="2">
        <f t="shared" si="3"/>
        <v>4</v>
      </c>
    </row>
    <row r="64" spans="1:4" x14ac:dyDescent="0.2">
      <c r="A64" s="41">
        <v>20</v>
      </c>
      <c r="B64" s="41">
        <v>16</v>
      </c>
      <c r="C64" s="2">
        <f t="shared" si="2"/>
        <v>36</v>
      </c>
      <c r="D64" s="2">
        <f t="shared" si="3"/>
        <v>4</v>
      </c>
    </row>
    <row r="65" spans="1:4" x14ac:dyDescent="0.2">
      <c r="A65" s="41">
        <v>56</v>
      </c>
      <c r="B65" s="41">
        <v>16</v>
      </c>
      <c r="C65" s="2">
        <f t="shared" si="2"/>
        <v>72</v>
      </c>
      <c r="D65" s="2">
        <f t="shared" si="3"/>
        <v>40</v>
      </c>
    </row>
    <row r="66" spans="1:4" x14ac:dyDescent="0.2">
      <c r="A66" s="41">
        <v>34</v>
      </c>
      <c r="B66" s="41">
        <v>16</v>
      </c>
      <c r="C66" s="2">
        <f t="shared" si="2"/>
        <v>50</v>
      </c>
      <c r="D66" s="2">
        <f t="shared" si="3"/>
        <v>18</v>
      </c>
    </row>
    <row r="67" spans="1:4" x14ac:dyDescent="0.2">
      <c r="A67" s="41">
        <v>40</v>
      </c>
      <c r="B67" s="41">
        <v>18</v>
      </c>
      <c r="C67" s="2">
        <f t="shared" ref="C67:C79" si="4">A67+B67</f>
        <v>58</v>
      </c>
      <c r="D67" s="2">
        <f t="shared" ref="D67:D79" si="5">ABS(A67-B67)</f>
        <v>22</v>
      </c>
    </row>
    <row r="68" spans="1:4" x14ac:dyDescent="0.2">
      <c r="A68" s="41">
        <v>32</v>
      </c>
      <c r="B68" s="41">
        <v>4</v>
      </c>
      <c r="C68" s="2">
        <f t="shared" si="4"/>
        <v>36</v>
      </c>
      <c r="D68" s="2">
        <f t="shared" si="5"/>
        <v>28</v>
      </c>
    </row>
    <row r="69" spans="1:4" x14ac:dyDescent="0.2">
      <c r="A69" s="41">
        <v>40</v>
      </c>
      <c r="B69" s="41">
        <v>18</v>
      </c>
      <c r="C69" s="2">
        <f t="shared" si="4"/>
        <v>58</v>
      </c>
      <c r="D69" s="2">
        <f t="shared" si="5"/>
        <v>22</v>
      </c>
    </row>
    <row r="70" spans="1:4" x14ac:dyDescent="0.2">
      <c r="A70" s="41">
        <v>32</v>
      </c>
      <c r="B70" s="41">
        <v>4</v>
      </c>
      <c r="C70" s="2">
        <f t="shared" si="4"/>
        <v>36</v>
      </c>
      <c r="D70" s="2">
        <f t="shared" si="5"/>
        <v>28</v>
      </c>
    </row>
    <row r="71" spans="1:4" x14ac:dyDescent="0.2">
      <c r="A71" s="41">
        <v>26</v>
      </c>
      <c r="B71" s="41">
        <v>18</v>
      </c>
      <c r="C71" s="2">
        <f t="shared" si="4"/>
        <v>44</v>
      </c>
      <c r="D71" s="2">
        <f t="shared" si="5"/>
        <v>8</v>
      </c>
    </row>
    <row r="72" spans="1:4" x14ac:dyDescent="0.2">
      <c r="A72" s="41">
        <v>18</v>
      </c>
      <c r="B72" s="41">
        <v>18</v>
      </c>
      <c r="C72" s="2">
        <f t="shared" si="4"/>
        <v>36</v>
      </c>
      <c r="D72" s="2">
        <f t="shared" si="5"/>
        <v>0</v>
      </c>
    </row>
    <row r="73" spans="1:4" x14ac:dyDescent="0.2">
      <c r="A73" s="41">
        <v>22</v>
      </c>
      <c r="B73" s="41">
        <v>18</v>
      </c>
      <c r="C73" s="2">
        <f t="shared" si="4"/>
        <v>40</v>
      </c>
      <c r="D73" s="2">
        <f t="shared" si="5"/>
        <v>4</v>
      </c>
    </row>
    <row r="74" spans="1:4" x14ac:dyDescent="0.2">
      <c r="A74" s="41">
        <v>36</v>
      </c>
      <c r="B74" s="41">
        <v>14</v>
      </c>
      <c r="C74" s="2">
        <f t="shared" si="4"/>
        <v>50</v>
      </c>
      <c r="D74" s="2">
        <f t="shared" si="5"/>
        <v>22</v>
      </c>
    </row>
    <row r="75" spans="1:4" x14ac:dyDescent="0.2">
      <c r="A75" s="41">
        <v>24</v>
      </c>
      <c r="B75" s="41">
        <v>20</v>
      </c>
      <c r="C75" s="2">
        <f t="shared" si="4"/>
        <v>44</v>
      </c>
      <c r="D75" s="2">
        <f t="shared" si="5"/>
        <v>4</v>
      </c>
    </row>
    <row r="76" spans="1:4" x14ac:dyDescent="0.2">
      <c r="A76" s="41">
        <v>32</v>
      </c>
      <c r="B76" s="41">
        <v>22</v>
      </c>
      <c r="C76" s="2">
        <f t="shared" si="4"/>
        <v>54</v>
      </c>
      <c r="D76" s="2">
        <f t="shared" si="5"/>
        <v>10</v>
      </c>
    </row>
    <row r="77" spans="1:4" x14ac:dyDescent="0.2">
      <c r="A77" s="41">
        <v>32</v>
      </c>
      <c r="B77" s="41">
        <v>10</v>
      </c>
      <c r="C77" s="2">
        <f t="shared" si="4"/>
        <v>42</v>
      </c>
      <c r="D77" s="2">
        <f t="shared" si="5"/>
        <v>22</v>
      </c>
    </row>
    <row r="78" spans="1:4" x14ac:dyDescent="0.2">
      <c r="A78" s="41">
        <v>17</v>
      </c>
      <c r="B78" s="41">
        <v>16</v>
      </c>
      <c r="C78" s="2">
        <f t="shared" si="4"/>
        <v>33</v>
      </c>
      <c r="D78" s="2">
        <f t="shared" si="5"/>
        <v>1</v>
      </c>
    </row>
    <row r="79" spans="1:4" x14ac:dyDescent="0.2">
      <c r="A79" s="41">
        <v>16</v>
      </c>
      <c r="B79" s="41">
        <v>14</v>
      </c>
      <c r="C79" s="2">
        <f t="shared" si="4"/>
        <v>30</v>
      </c>
      <c r="D79" s="2">
        <f t="shared" si="5"/>
        <v>2</v>
      </c>
    </row>
    <row r="80" spans="1:4" x14ac:dyDescent="0.2">
      <c r="A80" s="16"/>
      <c r="B80" s="16"/>
      <c r="C80" s="11"/>
      <c r="D80" s="11"/>
    </row>
  </sheetData>
  <mergeCells count="1">
    <mergeCell ref="A1:G1"/>
  </mergeCells>
  <phoneticPr fontId="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5"/>
  <sheetViews>
    <sheetView topLeftCell="A4" workbookViewId="0">
      <selection activeCell="H20" sqref="H20"/>
    </sheetView>
  </sheetViews>
  <sheetFormatPr defaultRowHeight="12.75" x14ac:dyDescent="0.2"/>
  <cols>
    <col min="5" max="5" width="12.7109375" customWidth="1"/>
    <col min="6" max="6" width="13.28515625" customWidth="1"/>
    <col min="7" max="7" width="11.28515625" customWidth="1"/>
    <col min="11" max="11" width="5.5703125" bestFit="1" customWidth="1"/>
    <col min="12" max="12" width="8" customWidth="1"/>
    <col min="13" max="13" width="25.5703125" customWidth="1"/>
    <col min="14" max="14" width="5.28515625" customWidth="1"/>
    <col min="15" max="15" width="6.28515625" customWidth="1"/>
    <col min="16" max="16" width="9.140625" style="65"/>
    <col min="17" max="17" width="35.7109375" customWidth="1"/>
    <col min="18" max="18" width="15.85546875" style="64" customWidth="1"/>
    <col min="19" max="19" width="12.140625" customWidth="1"/>
  </cols>
  <sheetData>
    <row r="1" spans="1:19" x14ac:dyDescent="0.2">
      <c r="A1" s="83" t="s">
        <v>57</v>
      </c>
      <c r="B1" s="83"/>
      <c r="C1" s="83"/>
      <c r="D1" s="83"/>
      <c r="E1" s="83"/>
      <c r="F1" s="83"/>
      <c r="G1" s="83"/>
      <c r="J1" s="3"/>
    </row>
    <row r="2" spans="1:19" ht="15.75" customHeight="1" x14ac:dyDescent="0.2">
      <c r="A2" s="20" t="s">
        <v>0</v>
      </c>
      <c r="B2" s="20" t="s">
        <v>1</v>
      </c>
      <c r="C2" s="20" t="s">
        <v>2</v>
      </c>
      <c r="D2" s="20" t="s">
        <v>61</v>
      </c>
      <c r="F2" s="20" t="s">
        <v>45</v>
      </c>
      <c r="G2" s="20" t="s">
        <v>46</v>
      </c>
    </row>
    <row r="3" spans="1:19" ht="15.75" customHeight="1" x14ac:dyDescent="0.2">
      <c r="A3" s="2">
        <v>438</v>
      </c>
      <c r="B3" s="2">
        <v>434</v>
      </c>
      <c r="C3" s="2">
        <f>A3+B3</f>
        <v>872</v>
      </c>
      <c r="D3" s="2">
        <f t="shared" ref="D3:D50" si="0">ABS(A3-B3)</f>
        <v>4</v>
      </c>
      <c r="F3" s="2">
        <v>250</v>
      </c>
      <c r="G3" s="2">
        <f t="array" ref="G3:G18">FREQUENCY(C3:C50,F3:F18)</f>
        <v>0</v>
      </c>
      <c r="J3" s="3"/>
    </row>
    <row r="4" spans="1:19" ht="14.25" customHeight="1" x14ac:dyDescent="0.2">
      <c r="A4" s="2">
        <v>204</v>
      </c>
      <c r="B4" s="2">
        <v>207</v>
      </c>
      <c r="C4" s="2">
        <f t="shared" ref="C4:C50" si="1">A4+B4</f>
        <v>411</v>
      </c>
      <c r="D4" s="2">
        <f t="shared" si="0"/>
        <v>3</v>
      </c>
      <c r="F4" s="2">
        <v>300</v>
      </c>
      <c r="G4" s="2">
        <v>2</v>
      </c>
    </row>
    <row r="5" spans="1:19" ht="13.5" customHeight="1" thickBot="1" x14ac:dyDescent="0.25">
      <c r="A5" s="2">
        <v>253</v>
      </c>
      <c r="B5" s="2">
        <v>254</v>
      </c>
      <c r="C5" s="2">
        <f t="shared" si="1"/>
        <v>507</v>
      </c>
      <c r="D5" s="2">
        <f t="shared" si="0"/>
        <v>1</v>
      </c>
      <c r="F5" s="2">
        <v>350</v>
      </c>
      <c r="G5" s="2">
        <v>10</v>
      </c>
      <c r="J5" s="3"/>
      <c r="Q5" s="17" t="s">
        <v>205</v>
      </c>
    </row>
    <row r="6" spans="1:19" ht="15" customHeight="1" thickBot="1" x14ac:dyDescent="0.25">
      <c r="A6" s="2">
        <v>229</v>
      </c>
      <c r="B6" s="2">
        <v>231</v>
      </c>
      <c r="C6" s="2">
        <f t="shared" si="1"/>
        <v>460</v>
      </c>
      <c r="D6" s="2">
        <f t="shared" si="0"/>
        <v>2</v>
      </c>
      <c r="F6" s="2">
        <v>400</v>
      </c>
      <c r="G6" s="2">
        <v>10</v>
      </c>
      <c r="O6" s="59" t="s">
        <v>27</v>
      </c>
      <c r="P6" s="66" t="s">
        <v>28</v>
      </c>
      <c r="Q6" s="59" t="s">
        <v>29</v>
      </c>
      <c r="R6" s="60" t="s">
        <v>30</v>
      </c>
      <c r="S6" s="59" t="s">
        <v>31</v>
      </c>
    </row>
    <row r="7" spans="1:19" ht="15" thickBot="1" x14ac:dyDescent="0.25">
      <c r="A7" s="2">
        <v>203</v>
      </c>
      <c r="B7" s="2">
        <v>204</v>
      </c>
      <c r="C7" s="2">
        <f t="shared" si="1"/>
        <v>407</v>
      </c>
      <c r="D7" s="2">
        <f t="shared" si="0"/>
        <v>1</v>
      </c>
      <c r="F7" s="2">
        <v>450</v>
      </c>
      <c r="G7" s="2">
        <v>9</v>
      </c>
      <c r="O7" s="61">
        <v>1</v>
      </c>
      <c r="P7" s="67" t="s">
        <v>39</v>
      </c>
      <c r="Q7" s="61" t="s">
        <v>203</v>
      </c>
      <c r="R7" s="62" t="s">
        <v>44</v>
      </c>
      <c r="S7" s="62" t="s">
        <v>79</v>
      </c>
    </row>
    <row r="8" spans="1:19" ht="15.75" thickBot="1" x14ac:dyDescent="0.3">
      <c r="A8" s="2">
        <v>252</v>
      </c>
      <c r="B8" s="2">
        <v>249</v>
      </c>
      <c r="C8" s="2">
        <f t="shared" si="1"/>
        <v>501</v>
      </c>
      <c r="D8" s="2">
        <f t="shared" si="0"/>
        <v>3</v>
      </c>
      <c r="F8" s="2">
        <v>500</v>
      </c>
      <c r="G8" s="2">
        <v>11</v>
      </c>
      <c r="O8" s="61">
        <v>2</v>
      </c>
      <c r="P8" s="68" t="s">
        <v>40</v>
      </c>
      <c r="Q8" s="61" t="s">
        <v>204</v>
      </c>
      <c r="R8" s="63" t="s">
        <v>32</v>
      </c>
      <c r="S8" s="63" t="s">
        <v>33</v>
      </c>
    </row>
    <row r="9" spans="1:19" ht="15.75" customHeight="1" thickBot="1" x14ac:dyDescent="0.3">
      <c r="A9" s="2">
        <v>199</v>
      </c>
      <c r="B9" s="2">
        <v>110</v>
      </c>
      <c r="C9" s="2">
        <f t="shared" si="1"/>
        <v>309</v>
      </c>
      <c r="D9" s="2">
        <f t="shared" si="0"/>
        <v>89</v>
      </c>
      <c r="E9" s="3"/>
      <c r="F9" s="2">
        <v>550</v>
      </c>
      <c r="G9" s="2">
        <v>3</v>
      </c>
      <c r="J9" s="3"/>
      <c r="O9" s="61">
        <v>3</v>
      </c>
      <c r="P9" s="68" t="s">
        <v>41</v>
      </c>
      <c r="Q9" s="61" t="s">
        <v>54</v>
      </c>
      <c r="R9" s="63" t="s">
        <v>32</v>
      </c>
      <c r="S9" s="63" t="s">
        <v>33</v>
      </c>
    </row>
    <row r="10" spans="1:19" ht="15" customHeight="1" thickBot="1" x14ac:dyDescent="0.25">
      <c r="A10" s="2">
        <v>225</v>
      </c>
      <c r="B10" s="2">
        <v>103</v>
      </c>
      <c r="C10" s="2">
        <f t="shared" si="1"/>
        <v>328</v>
      </c>
      <c r="D10" s="2">
        <f t="shared" si="0"/>
        <v>122</v>
      </c>
      <c r="F10" s="2">
        <v>600</v>
      </c>
      <c r="G10" s="2">
        <v>1</v>
      </c>
      <c r="O10" s="61">
        <v>4</v>
      </c>
      <c r="P10" s="67" t="s">
        <v>42</v>
      </c>
      <c r="Q10" s="61" t="s">
        <v>55</v>
      </c>
      <c r="R10" s="63" t="s">
        <v>34</v>
      </c>
      <c r="S10" s="62" t="s">
        <v>35</v>
      </c>
    </row>
    <row r="11" spans="1:19" ht="12.75" customHeight="1" thickBot="1" x14ac:dyDescent="0.25">
      <c r="A11" s="2">
        <v>197</v>
      </c>
      <c r="B11" s="2">
        <v>198</v>
      </c>
      <c r="C11" s="2">
        <f t="shared" si="1"/>
        <v>395</v>
      </c>
      <c r="D11" s="2">
        <f t="shared" si="0"/>
        <v>1</v>
      </c>
      <c r="F11" s="2">
        <v>650</v>
      </c>
      <c r="G11" s="2">
        <v>1</v>
      </c>
      <c r="O11" s="61">
        <v>5</v>
      </c>
      <c r="P11" s="67" t="s">
        <v>43</v>
      </c>
      <c r="Q11" s="61" t="s">
        <v>56</v>
      </c>
      <c r="R11" s="63" t="s">
        <v>36</v>
      </c>
      <c r="S11" s="62" t="s">
        <v>33</v>
      </c>
    </row>
    <row r="12" spans="1:19" x14ac:dyDescent="0.2">
      <c r="A12" s="2">
        <v>329</v>
      </c>
      <c r="B12" s="2">
        <v>235</v>
      </c>
      <c r="C12" s="2">
        <f t="shared" si="1"/>
        <v>564</v>
      </c>
      <c r="D12" s="2">
        <f t="shared" si="0"/>
        <v>94</v>
      </c>
      <c r="F12" s="2">
        <v>700</v>
      </c>
      <c r="G12" s="2">
        <v>0</v>
      </c>
    </row>
    <row r="13" spans="1:19" x14ac:dyDescent="0.2">
      <c r="A13" s="2">
        <v>248</v>
      </c>
      <c r="B13" s="2">
        <v>211</v>
      </c>
      <c r="C13" s="2">
        <f t="shared" si="1"/>
        <v>459</v>
      </c>
      <c r="D13" s="2">
        <f t="shared" si="0"/>
        <v>37</v>
      </c>
      <c r="E13" s="3"/>
      <c r="F13" s="2">
        <v>750</v>
      </c>
      <c r="G13" s="2">
        <v>0</v>
      </c>
    </row>
    <row r="14" spans="1:19" x14ac:dyDescent="0.2">
      <c r="A14" s="2">
        <v>236</v>
      </c>
      <c r="B14" s="2">
        <v>227</v>
      </c>
      <c r="C14" s="2">
        <f t="shared" si="1"/>
        <v>463</v>
      </c>
      <c r="D14" s="2">
        <f t="shared" si="0"/>
        <v>9</v>
      </c>
      <c r="F14" s="2">
        <v>800</v>
      </c>
      <c r="G14" s="2">
        <v>0</v>
      </c>
    </row>
    <row r="15" spans="1:19" x14ac:dyDescent="0.2">
      <c r="A15" s="2">
        <v>220</v>
      </c>
      <c r="B15" s="2">
        <v>221</v>
      </c>
      <c r="C15" s="2">
        <f t="shared" si="1"/>
        <v>441</v>
      </c>
      <c r="D15" s="2">
        <f t="shared" si="0"/>
        <v>1</v>
      </c>
      <c r="F15" s="2">
        <v>850</v>
      </c>
      <c r="G15" s="2">
        <v>0</v>
      </c>
    </row>
    <row r="16" spans="1:19" x14ac:dyDescent="0.2">
      <c r="A16" s="2">
        <v>312</v>
      </c>
      <c r="B16" s="2">
        <v>313</v>
      </c>
      <c r="C16" s="2">
        <f t="shared" si="1"/>
        <v>625</v>
      </c>
      <c r="D16" s="2">
        <f t="shared" si="0"/>
        <v>1</v>
      </c>
      <c r="F16" s="2">
        <v>900</v>
      </c>
      <c r="G16" s="2">
        <v>1</v>
      </c>
    </row>
    <row r="17" spans="1:7" x14ac:dyDescent="0.2">
      <c r="A17" s="2">
        <v>206</v>
      </c>
      <c r="B17" s="2">
        <v>210</v>
      </c>
      <c r="C17" s="2">
        <f t="shared" si="1"/>
        <v>416</v>
      </c>
      <c r="D17" s="2">
        <f t="shared" si="0"/>
        <v>4</v>
      </c>
      <c r="E17" s="3"/>
      <c r="F17" s="2">
        <v>950</v>
      </c>
      <c r="G17" s="2">
        <v>0</v>
      </c>
    </row>
    <row r="18" spans="1:7" x14ac:dyDescent="0.2">
      <c r="A18" s="2">
        <v>170</v>
      </c>
      <c r="B18" s="2">
        <v>171</v>
      </c>
      <c r="C18" s="2">
        <f t="shared" si="1"/>
        <v>341</v>
      </c>
      <c r="D18" s="2">
        <f t="shared" si="0"/>
        <v>1</v>
      </c>
      <c r="F18" s="2">
        <v>1000</v>
      </c>
      <c r="G18" s="2">
        <v>0</v>
      </c>
    </row>
    <row r="19" spans="1:7" x14ac:dyDescent="0.2">
      <c r="A19" s="2">
        <v>157</v>
      </c>
      <c r="B19" s="2">
        <v>160</v>
      </c>
      <c r="C19" s="2">
        <f t="shared" si="1"/>
        <v>317</v>
      </c>
      <c r="D19" s="2">
        <f t="shared" si="0"/>
        <v>3</v>
      </c>
      <c r="F19" s="25" t="s">
        <v>80</v>
      </c>
      <c r="G19" s="25">
        <f>SUM(G3:G18)</f>
        <v>48</v>
      </c>
    </row>
    <row r="20" spans="1:7" x14ac:dyDescent="0.2">
      <c r="A20" s="2">
        <v>254</v>
      </c>
      <c r="B20" s="2">
        <v>201</v>
      </c>
      <c r="C20" s="2">
        <f t="shared" si="1"/>
        <v>455</v>
      </c>
      <c r="D20" s="2">
        <f t="shared" si="0"/>
        <v>53</v>
      </c>
      <c r="F20" s="25" t="s">
        <v>82</v>
      </c>
      <c r="G20" s="24">
        <f>AVERAGE(C3:C50)</f>
        <v>418.875</v>
      </c>
    </row>
    <row r="21" spans="1:7" x14ac:dyDescent="0.2">
      <c r="A21" s="2">
        <v>190</v>
      </c>
      <c r="B21" s="2">
        <v>191</v>
      </c>
      <c r="C21" s="2">
        <f t="shared" si="1"/>
        <v>381</v>
      </c>
      <c r="D21" s="2">
        <f t="shared" si="0"/>
        <v>1</v>
      </c>
    </row>
    <row r="22" spans="1:7" x14ac:dyDescent="0.2">
      <c r="A22" s="2">
        <v>264</v>
      </c>
      <c r="B22" s="2">
        <v>189</v>
      </c>
      <c r="C22" s="2">
        <f t="shared" si="1"/>
        <v>453</v>
      </c>
      <c r="D22" s="2">
        <f t="shared" si="0"/>
        <v>75</v>
      </c>
    </row>
    <row r="23" spans="1:7" x14ac:dyDescent="0.2">
      <c r="A23" s="2">
        <v>237</v>
      </c>
      <c r="B23" s="2">
        <v>234</v>
      </c>
      <c r="C23" s="2">
        <f t="shared" si="1"/>
        <v>471</v>
      </c>
      <c r="D23" s="2">
        <f t="shared" si="0"/>
        <v>3</v>
      </c>
    </row>
    <row r="24" spans="1:7" x14ac:dyDescent="0.2">
      <c r="A24" s="2">
        <v>195</v>
      </c>
      <c r="B24" s="2">
        <v>198</v>
      </c>
      <c r="C24" s="2">
        <f t="shared" si="1"/>
        <v>393</v>
      </c>
      <c r="D24" s="2">
        <f t="shared" si="0"/>
        <v>3</v>
      </c>
      <c r="F24" s="12" t="s">
        <v>60</v>
      </c>
      <c r="G24" s="12" t="s">
        <v>46</v>
      </c>
    </row>
    <row r="25" spans="1:7" x14ac:dyDescent="0.2">
      <c r="A25" s="2">
        <v>162</v>
      </c>
      <c r="B25" s="2">
        <v>105</v>
      </c>
      <c r="C25" s="2">
        <f t="shared" si="1"/>
        <v>267</v>
      </c>
      <c r="D25" s="2">
        <f t="shared" si="0"/>
        <v>57</v>
      </c>
      <c r="F25" s="2">
        <v>0</v>
      </c>
      <c r="G25" s="2">
        <f t="array" ref="G25:G40">FREQUENCY(D3:D50,F25:F40)</f>
        <v>0</v>
      </c>
    </row>
    <row r="26" spans="1:7" x14ac:dyDescent="0.2">
      <c r="A26" s="2">
        <v>216</v>
      </c>
      <c r="B26" s="2">
        <v>173</v>
      </c>
      <c r="C26" s="2">
        <f t="shared" si="1"/>
        <v>389</v>
      </c>
      <c r="D26" s="2">
        <f t="shared" si="0"/>
        <v>43</v>
      </c>
      <c r="E26" s="3"/>
      <c r="F26" s="2">
        <v>10</v>
      </c>
      <c r="G26" s="2">
        <v>30</v>
      </c>
    </row>
    <row r="27" spans="1:7" x14ac:dyDescent="0.2">
      <c r="A27" s="2">
        <v>171</v>
      </c>
      <c r="B27" s="2">
        <v>173</v>
      </c>
      <c r="C27" s="2">
        <f t="shared" si="1"/>
        <v>344</v>
      </c>
      <c r="D27" s="2">
        <f t="shared" si="0"/>
        <v>2</v>
      </c>
      <c r="F27" s="2">
        <v>20</v>
      </c>
      <c r="G27" s="2">
        <v>1</v>
      </c>
    </row>
    <row r="28" spans="1:7" x14ac:dyDescent="0.2">
      <c r="A28" s="2">
        <v>171</v>
      </c>
      <c r="B28" s="2">
        <v>173</v>
      </c>
      <c r="C28" s="2">
        <f t="shared" si="1"/>
        <v>344</v>
      </c>
      <c r="D28" s="2">
        <f t="shared" si="0"/>
        <v>2</v>
      </c>
      <c r="F28" s="2">
        <v>30</v>
      </c>
      <c r="G28" s="2">
        <v>1</v>
      </c>
    </row>
    <row r="29" spans="1:7" x14ac:dyDescent="0.2">
      <c r="A29" s="2">
        <v>200</v>
      </c>
      <c r="B29" s="2">
        <v>136</v>
      </c>
      <c r="C29" s="2">
        <f t="shared" si="1"/>
        <v>336</v>
      </c>
      <c r="D29" s="2">
        <f t="shared" si="0"/>
        <v>64</v>
      </c>
      <c r="F29" s="2">
        <v>40</v>
      </c>
      <c r="G29" s="2">
        <v>2</v>
      </c>
    </row>
    <row r="30" spans="1:7" x14ac:dyDescent="0.2">
      <c r="A30" s="2">
        <v>189</v>
      </c>
      <c r="B30" s="2">
        <v>190</v>
      </c>
      <c r="C30" s="2">
        <f t="shared" si="1"/>
        <v>379</v>
      </c>
      <c r="D30" s="2">
        <f t="shared" si="0"/>
        <v>1</v>
      </c>
      <c r="F30" s="2">
        <v>50</v>
      </c>
      <c r="G30" s="2">
        <v>2</v>
      </c>
    </row>
    <row r="31" spans="1:7" x14ac:dyDescent="0.2">
      <c r="A31" s="2">
        <v>203</v>
      </c>
      <c r="B31" s="2">
        <v>104</v>
      </c>
      <c r="C31" s="2">
        <f t="shared" si="1"/>
        <v>307</v>
      </c>
      <c r="D31" s="2">
        <f t="shared" si="0"/>
        <v>99</v>
      </c>
      <c r="F31" s="2">
        <v>60</v>
      </c>
      <c r="G31" s="2">
        <v>3</v>
      </c>
    </row>
    <row r="32" spans="1:7" x14ac:dyDescent="0.2">
      <c r="A32" s="2">
        <v>203</v>
      </c>
      <c r="B32" s="2">
        <v>206</v>
      </c>
      <c r="C32" s="2">
        <f t="shared" si="1"/>
        <v>409</v>
      </c>
      <c r="D32" s="2">
        <f t="shared" si="0"/>
        <v>3</v>
      </c>
      <c r="F32" s="2">
        <v>70</v>
      </c>
      <c r="G32" s="2">
        <v>1</v>
      </c>
    </row>
    <row r="33" spans="1:7" x14ac:dyDescent="0.2">
      <c r="A33" s="2">
        <v>211</v>
      </c>
      <c r="B33" s="2">
        <v>173</v>
      </c>
      <c r="C33" s="2">
        <f t="shared" si="1"/>
        <v>384</v>
      </c>
      <c r="D33" s="2">
        <f t="shared" si="0"/>
        <v>38</v>
      </c>
      <c r="F33" s="2">
        <v>80</v>
      </c>
      <c r="G33" s="2">
        <v>1</v>
      </c>
    </row>
    <row r="34" spans="1:7" x14ac:dyDescent="0.2">
      <c r="A34" s="2">
        <v>280</v>
      </c>
      <c r="B34" s="2">
        <v>174</v>
      </c>
      <c r="C34" s="2">
        <f t="shared" si="1"/>
        <v>454</v>
      </c>
      <c r="D34" s="2">
        <f t="shared" si="0"/>
        <v>106</v>
      </c>
      <c r="E34" s="3"/>
      <c r="F34" s="2">
        <v>90</v>
      </c>
      <c r="G34" s="2">
        <v>1</v>
      </c>
    </row>
    <row r="35" spans="1:7" x14ac:dyDescent="0.2">
      <c r="A35" s="2">
        <v>197</v>
      </c>
      <c r="B35" s="2">
        <v>195</v>
      </c>
      <c r="C35" s="2">
        <f t="shared" si="1"/>
        <v>392</v>
      </c>
      <c r="D35" s="2">
        <f t="shared" si="0"/>
        <v>2</v>
      </c>
      <c r="F35" s="2">
        <v>100</v>
      </c>
      <c r="G35" s="2">
        <v>3</v>
      </c>
    </row>
    <row r="36" spans="1:7" x14ac:dyDescent="0.2">
      <c r="A36" s="2">
        <v>163</v>
      </c>
      <c r="B36" s="2">
        <v>164</v>
      </c>
      <c r="C36" s="2">
        <f t="shared" si="1"/>
        <v>327</v>
      </c>
      <c r="D36" s="2">
        <f t="shared" si="0"/>
        <v>1</v>
      </c>
      <c r="F36" s="2">
        <v>110</v>
      </c>
      <c r="G36" s="2">
        <v>1</v>
      </c>
    </row>
    <row r="37" spans="1:7" x14ac:dyDescent="0.2">
      <c r="A37" s="2">
        <v>220</v>
      </c>
      <c r="B37" s="2">
        <v>172</v>
      </c>
      <c r="C37" s="2">
        <f t="shared" si="1"/>
        <v>392</v>
      </c>
      <c r="D37" s="2">
        <f t="shared" si="0"/>
        <v>48</v>
      </c>
      <c r="F37" s="2">
        <v>120</v>
      </c>
      <c r="G37" s="2">
        <v>0</v>
      </c>
    </row>
    <row r="38" spans="1:7" x14ac:dyDescent="0.2">
      <c r="A38" s="2">
        <v>236</v>
      </c>
      <c r="B38" s="2">
        <v>226</v>
      </c>
      <c r="C38" s="2">
        <f t="shared" si="1"/>
        <v>462</v>
      </c>
      <c r="D38" s="2">
        <f t="shared" si="0"/>
        <v>10</v>
      </c>
      <c r="F38" s="2">
        <v>130</v>
      </c>
      <c r="G38" s="2">
        <v>2</v>
      </c>
    </row>
    <row r="39" spans="1:7" x14ac:dyDescent="0.2">
      <c r="A39" s="2">
        <v>230</v>
      </c>
      <c r="B39" s="2">
        <v>231</v>
      </c>
      <c r="C39" s="2">
        <f t="shared" si="1"/>
        <v>461</v>
      </c>
      <c r="D39" s="2">
        <f t="shared" si="0"/>
        <v>1</v>
      </c>
      <c r="F39" s="2">
        <v>140</v>
      </c>
      <c r="G39" s="2">
        <v>0</v>
      </c>
    </row>
    <row r="40" spans="1:7" x14ac:dyDescent="0.2">
      <c r="A40" s="2">
        <v>268</v>
      </c>
      <c r="B40" s="2">
        <v>177</v>
      </c>
      <c r="C40" s="2">
        <f t="shared" si="1"/>
        <v>445</v>
      </c>
      <c r="D40" s="2">
        <f t="shared" si="0"/>
        <v>91</v>
      </c>
      <c r="F40" s="2">
        <v>150</v>
      </c>
      <c r="G40" s="2">
        <v>0</v>
      </c>
    </row>
    <row r="41" spans="1:7" x14ac:dyDescent="0.2">
      <c r="A41" s="2">
        <v>265</v>
      </c>
      <c r="B41" s="2">
        <v>137</v>
      </c>
      <c r="C41" s="2">
        <f t="shared" si="1"/>
        <v>402</v>
      </c>
      <c r="D41" s="2">
        <f t="shared" si="0"/>
        <v>128</v>
      </c>
      <c r="F41" s="25" t="s">
        <v>80</v>
      </c>
      <c r="G41" s="25">
        <f>SUM(G25:G40)</f>
        <v>48</v>
      </c>
    </row>
    <row r="42" spans="1:7" x14ac:dyDescent="0.2">
      <c r="A42" s="2">
        <v>180</v>
      </c>
      <c r="B42" s="2">
        <v>181</v>
      </c>
      <c r="C42" s="2">
        <f t="shared" si="1"/>
        <v>361</v>
      </c>
      <c r="D42" s="2">
        <f t="shared" si="0"/>
        <v>1</v>
      </c>
      <c r="E42" s="3"/>
      <c r="F42" s="25" t="s">
        <v>82</v>
      </c>
      <c r="G42" s="24">
        <f>AVERAGE(D3:D50)</f>
        <v>27.583333333333332</v>
      </c>
    </row>
    <row r="43" spans="1:7" x14ac:dyDescent="0.2">
      <c r="A43" s="2">
        <v>200</v>
      </c>
      <c r="B43" s="2">
        <v>201</v>
      </c>
      <c r="C43" s="2">
        <f t="shared" si="1"/>
        <v>401</v>
      </c>
      <c r="D43" s="2">
        <f t="shared" si="0"/>
        <v>1</v>
      </c>
    </row>
    <row r="44" spans="1:7" x14ac:dyDescent="0.2">
      <c r="A44" s="2">
        <v>212</v>
      </c>
      <c r="B44" s="2">
        <v>216</v>
      </c>
      <c r="C44" s="2">
        <f t="shared" si="1"/>
        <v>428</v>
      </c>
      <c r="D44" s="2">
        <f t="shared" si="0"/>
        <v>4</v>
      </c>
    </row>
    <row r="45" spans="1:7" x14ac:dyDescent="0.2">
      <c r="A45" s="2">
        <v>216</v>
      </c>
      <c r="B45" s="2">
        <v>159</v>
      </c>
      <c r="C45" s="2">
        <f t="shared" si="1"/>
        <v>375</v>
      </c>
      <c r="D45" s="2">
        <f t="shared" si="0"/>
        <v>57</v>
      </c>
      <c r="G45" s="17" t="s">
        <v>71</v>
      </c>
    </row>
    <row r="46" spans="1:7" x14ac:dyDescent="0.2">
      <c r="A46" s="2">
        <v>134</v>
      </c>
      <c r="B46" s="2">
        <v>125</v>
      </c>
      <c r="C46" s="2">
        <f t="shared" si="1"/>
        <v>259</v>
      </c>
      <c r="D46" s="2">
        <f t="shared" si="0"/>
        <v>9</v>
      </c>
      <c r="F46" s="25" t="s">
        <v>51</v>
      </c>
      <c r="G46" s="38">
        <f>G20/G42</f>
        <v>15.185800604229607</v>
      </c>
    </row>
    <row r="47" spans="1:7" x14ac:dyDescent="0.2">
      <c r="A47" s="2">
        <v>166</v>
      </c>
      <c r="B47" s="2">
        <v>167</v>
      </c>
      <c r="C47" s="2">
        <f t="shared" si="1"/>
        <v>333</v>
      </c>
      <c r="D47" s="2">
        <f t="shared" si="0"/>
        <v>1</v>
      </c>
    </row>
    <row r="48" spans="1:7" x14ac:dyDescent="0.2">
      <c r="A48" s="2">
        <v>262</v>
      </c>
      <c r="B48" s="2">
        <v>264</v>
      </c>
      <c r="C48" s="2">
        <f t="shared" si="1"/>
        <v>526</v>
      </c>
      <c r="D48" s="2">
        <f t="shared" si="0"/>
        <v>2</v>
      </c>
    </row>
    <row r="49" spans="1:5" x14ac:dyDescent="0.2">
      <c r="A49" s="2">
        <v>252</v>
      </c>
      <c r="B49" s="2">
        <v>232</v>
      </c>
      <c r="C49" s="2">
        <f t="shared" si="1"/>
        <v>484</v>
      </c>
      <c r="D49" s="2">
        <f t="shared" si="0"/>
        <v>20</v>
      </c>
    </row>
    <row r="50" spans="1:5" x14ac:dyDescent="0.2">
      <c r="A50" s="2">
        <v>249</v>
      </c>
      <c r="B50" s="2">
        <v>227</v>
      </c>
      <c r="C50" s="2">
        <f t="shared" si="1"/>
        <v>476</v>
      </c>
      <c r="D50" s="2">
        <f t="shared" si="0"/>
        <v>22</v>
      </c>
    </row>
    <row r="51" spans="1:5" x14ac:dyDescent="0.2">
      <c r="A51" s="16"/>
      <c r="B51" s="16"/>
      <c r="C51" s="11"/>
      <c r="D51" s="11"/>
    </row>
    <row r="54" spans="1:5" x14ac:dyDescent="0.2">
      <c r="E54" s="3"/>
    </row>
    <row r="66" spans="2:5" x14ac:dyDescent="0.2">
      <c r="E66" s="3"/>
    </row>
    <row r="76" spans="2:5" x14ac:dyDescent="0.2">
      <c r="B76" s="4"/>
    </row>
    <row r="78" spans="2:5" x14ac:dyDescent="0.2">
      <c r="E78" s="3"/>
    </row>
    <row r="79" spans="2:5" x14ac:dyDescent="0.2">
      <c r="B79" s="4"/>
    </row>
    <row r="82" spans="2:5" x14ac:dyDescent="0.2">
      <c r="E82" s="3"/>
    </row>
    <row r="83" spans="2:5" x14ac:dyDescent="0.2">
      <c r="B83" s="4"/>
    </row>
    <row r="86" spans="2:5" x14ac:dyDescent="0.2">
      <c r="E86" s="3"/>
    </row>
    <row r="90" spans="2:5" x14ac:dyDescent="0.2">
      <c r="C90" s="4"/>
      <c r="E90" s="3"/>
    </row>
    <row r="91" spans="2:5" x14ac:dyDescent="0.2">
      <c r="B91" s="4"/>
    </row>
    <row r="94" spans="2:5" x14ac:dyDescent="0.2">
      <c r="C94" s="4"/>
      <c r="E94" s="3"/>
    </row>
    <row r="96" spans="2:5" x14ac:dyDescent="0.2">
      <c r="B96" s="3"/>
    </row>
    <row r="97" spans="3:9" x14ac:dyDescent="0.2">
      <c r="E97" s="3"/>
    </row>
    <row r="99" spans="3:9" x14ac:dyDescent="0.2">
      <c r="E99" s="3"/>
    </row>
    <row r="100" spans="3:9" x14ac:dyDescent="0.2">
      <c r="E100" s="3"/>
    </row>
    <row r="101" spans="3:9" x14ac:dyDescent="0.2">
      <c r="E101" s="3"/>
    </row>
    <row r="103" spans="3:9" x14ac:dyDescent="0.2">
      <c r="I103" s="3"/>
    </row>
    <row r="104" spans="3:9" x14ac:dyDescent="0.2">
      <c r="C104" s="4"/>
      <c r="I104" s="3"/>
    </row>
    <row r="105" spans="3:9" x14ac:dyDescent="0.2">
      <c r="I105" s="3"/>
    </row>
  </sheetData>
  <mergeCells count="1">
    <mergeCell ref="A1:G1"/>
  </mergeCells>
  <phoneticPr fontId="1" type="noConversion"/>
  <hyperlinks>
    <hyperlink ref="R6" r:id="rId1" tooltip="List of Test cricket grounds" display="http://en.wikipedia.org/wiki/List_of_Test_cricket_grounds" xr:uid="{00000000-0004-0000-0500-000000000000}"/>
    <hyperlink ref="R8" r:id="rId2" tooltip="Wanderers Stadium" display="http://en.wikipedia.org/wiki/Wanderers_Stadium" xr:uid="{00000000-0004-0000-0500-000001000000}"/>
    <hyperlink ref="S8" r:id="rId3" tooltip="Australian cricket team in South Africa in 2005-06" display="http://en.wikipedia.org/wiki/Australian_cricket_team_in_South_Africa_in_2005-06" xr:uid="{00000000-0004-0000-0500-000002000000}"/>
    <hyperlink ref="R9" r:id="rId4" tooltip="Wanderers Stadium" display="http://en.wikipedia.org/wiki/Wanderers_Stadium" xr:uid="{00000000-0004-0000-0500-000003000000}"/>
    <hyperlink ref="S9" r:id="rId5" tooltip="Australian cricket team in South Africa in 2005-06" display="http://en.wikipedia.org/wiki/Australian_cricket_team_in_South_Africa_in_2005-06" xr:uid="{00000000-0004-0000-0500-000004000000}"/>
    <hyperlink ref="R10" r:id="rId6" tooltip="Asgiriya Stadium" display="http://en.wikipedia.org/wiki/Asgiriya_Stadium" xr:uid="{00000000-0004-0000-0500-000005000000}"/>
    <hyperlink ref="R11" r:id="rId7" tooltip="Bulawayo Athletic Club" display="http://en.wikipedia.org/w/index.php?title=Bulawayo_Athletic_Club&amp;action=edit" xr:uid="{00000000-0004-0000-0500-000006000000}"/>
  </hyperlinks>
  <pageMargins left="0.75" right="0.75" top="1" bottom="1" header="0.5" footer="0.5"/>
  <headerFooter alignWithMargins="0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topLeftCell="A19" workbookViewId="0">
      <selection activeCell="E54" sqref="E54"/>
    </sheetView>
  </sheetViews>
  <sheetFormatPr defaultColWidth="8.28515625" defaultRowHeight="12.75" x14ac:dyDescent="0.2"/>
  <cols>
    <col min="1" max="1" width="7" style="17" customWidth="1"/>
    <col min="2" max="2" width="15.5703125" customWidth="1"/>
    <col min="3" max="3" width="17.42578125" customWidth="1"/>
    <col min="4" max="4" width="19.28515625" customWidth="1"/>
    <col min="5" max="5" width="14.7109375" customWidth="1"/>
    <col min="6" max="6" width="11.140625" customWidth="1"/>
    <col min="7" max="7" width="6.7109375" style="43" customWidth="1"/>
    <col min="8" max="8" width="8.140625" customWidth="1"/>
    <col min="9" max="9" width="6.7109375" style="44" customWidth="1"/>
  </cols>
  <sheetData>
    <row r="1" spans="1:9" ht="15.75" customHeight="1" x14ac:dyDescent="0.25">
      <c r="A1" s="84" t="s">
        <v>84</v>
      </c>
      <c r="B1" s="85"/>
      <c r="C1" s="85"/>
      <c r="D1" s="85"/>
      <c r="E1" s="85"/>
      <c r="F1" s="85"/>
    </row>
    <row r="2" spans="1:9" x14ac:dyDescent="0.2">
      <c r="A2" s="30" t="s">
        <v>85</v>
      </c>
      <c r="B2" s="45" t="s">
        <v>86</v>
      </c>
      <c r="C2" s="45" t="s">
        <v>87</v>
      </c>
      <c r="D2" s="45" t="s">
        <v>88</v>
      </c>
      <c r="E2" s="45" t="s">
        <v>89</v>
      </c>
      <c r="F2" s="45" t="s">
        <v>90</v>
      </c>
      <c r="G2" s="46"/>
      <c r="H2" s="1" t="s">
        <v>196</v>
      </c>
      <c r="I2" s="47" t="s">
        <v>85</v>
      </c>
    </row>
    <row r="3" spans="1:9" x14ac:dyDescent="0.2">
      <c r="A3" s="48">
        <v>1913</v>
      </c>
      <c r="B3" s="49" t="s">
        <v>91</v>
      </c>
      <c r="C3" s="49" t="s">
        <v>92</v>
      </c>
      <c r="D3" s="49" t="s">
        <v>93</v>
      </c>
      <c r="E3" s="49" t="s">
        <v>14</v>
      </c>
      <c r="F3" s="49" t="s">
        <v>94</v>
      </c>
      <c r="G3" s="43">
        <v>14.4</v>
      </c>
      <c r="H3" s="50">
        <f t="shared" ref="H3:H14" si="0">G3+4*60</f>
        <v>254.4</v>
      </c>
      <c r="I3" s="51">
        <v>1913</v>
      </c>
    </row>
    <row r="4" spans="1:9" x14ac:dyDescent="0.2">
      <c r="A4" s="52">
        <v>1915</v>
      </c>
      <c r="B4" s="49" t="s">
        <v>95</v>
      </c>
      <c r="C4" s="49" t="s">
        <v>96</v>
      </c>
      <c r="D4" s="49" t="s">
        <v>97</v>
      </c>
      <c r="E4" s="49" t="s">
        <v>14</v>
      </c>
      <c r="F4" s="49" t="s">
        <v>98</v>
      </c>
      <c r="G4" s="43">
        <v>12.6</v>
      </c>
      <c r="H4" s="53">
        <f t="shared" si="0"/>
        <v>252.6</v>
      </c>
      <c r="I4" s="51">
        <v>1915</v>
      </c>
    </row>
    <row r="5" spans="1:9" x14ac:dyDescent="0.2">
      <c r="A5" s="52">
        <v>1923</v>
      </c>
      <c r="B5" s="49" t="s">
        <v>99</v>
      </c>
      <c r="C5" s="49" t="s">
        <v>100</v>
      </c>
      <c r="D5" s="49" t="s">
        <v>101</v>
      </c>
      <c r="E5" s="49" t="s">
        <v>102</v>
      </c>
      <c r="F5" s="49" t="s">
        <v>103</v>
      </c>
      <c r="G5" s="43">
        <v>10.4</v>
      </c>
      <c r="H5" s="53">
        <f t="shared" si="0"/>
        <v>250.4</v>
      </c>
      <c r="I5" s="51">
        <v>1923</v>
      </c>
    </row>
    <row r="6" spans="1:9" ht="12.75" customHeight="1" x14ac:dyDescent="0.2">
      <c r="A6" s="52">
        <v>1931</v>
      </c>
      <c r="B6" s="49" t="s">
        <v>104</v>
      </c>
      <c r="C6" s="49" t="s">
        <v>105</v>
      </c>
      <c r="D6" s="49" t="s">
        <v>106</v>
      </c>
      <c r="E6" s="49" t="s">
        <v>13</v>
      </c>
      <c r="F6" s="49" t="s">
        <v>107</v>
      </c>
      <c r="G6" s="43">
        <v>9.1999999999999993</v>
      </c>
      <c r="H6" s="53">
        <f t="shared" si="0"/>
        <v>249.2</v>
      </c>
      <c r="I6" s="51">
        <v>1931</v>
      </c>
    </row>
    <row r="7" spans="1:9" x14ac:dyDescent="0.2">
      <c r="A7" s="52">
        <v>1933</v>
      </c>
      <c r="B7" s="49" t="s">
        <v>108</v>
      </c>
      <c r="C7" s="49" t="s">
        <v>109</v>
      </c>
      <c r="D7" s="49" t="s">
        <v>110</v>
      </c>
      <c r="E7" s="49" t="s">
        <v>111</v>
      </c>
      <c r="F7" s="49" t="s">
        <v>112</v>
      </c>
      <c r="G7" s="43">
        <v>7.6</v>
      </c>
      <c r="H7" s="53">
        <f t="shared" si="0"/>
        <v>247.6</v>
      </c>
      <c r="I7" s="51">
        <v>1933</v>
      </c>
    </row>
    <row r="8" spans="1:9" ht="15" customHeight="1" x14ac:dyDescent="0.2">
      <c r="A8" s="52">
        <v>1934</v>
      </c>
      <c r="B8" s="49" t="s">
        <v>113</v>
      </c>
      <c r="C8" s="49" t="s">
        <v>109</v>
      </c>
      <c r="D8" s="49" t="s">
        <v>114</v>
      </c>
      <c r="E8" s="49" t="s">
        <v>14</v>
      </c>
      <c r="F8" s="49" t="s">
        <v>115</v>
      </c>
      <c r="G8" s="43">
        <v>6.8</v>
      </c>
      <c r="H8" s="53">
        <f t="shared" si="0"/>
        <v>246.8</v>
      </c>
      <c r="I8" s="51">
        <v>1934</v>
      </c>
    </row>
    <row r="9" spans="1:9" ht="13.5" customHeight="1" x14ac:dyDescent="0.2">
      <c r="A9" s="52">
        <v>1937</v>
      </c>
      <c r="B9" s="49" t="s">
        <v>116</v>
      </c>
      <c r="C9" s="49" t="s">
        <v>117</v>
      </c>
      <c r="D9" s="49" t="s">
        <v>118</v>
      </c>
      <c r="E9" s="49" t="s">
        <v>119</v>
      </c>
      <c r="F9" s="49" t="s">
        <v>120</v>
      </c>
      <c r="G9" s="43">
        <v>6.4</v>
      </c>
      <c r="H9" s="53">
        <f t="shared" si="0"/>
        <v>246.4</v>
      </c>
      <c r="I9" s="51">
        <v>1937</v>
      </c>
    </row>
    <row r="10" spans="1:9" x14ac:dyDescent="0.2">
      <c r="A10" s="52">
        <v>1942</v>
      </c>
      <c r="B10" s="49" t="s">
        <v>121</v>
      </c>
      <c r="C10" s="49" t="s">
        <v>122</v>
      </c>
      <c r="D10" s="49" t="s">
        <v>123</v>
      </c>
      <c r="E10" s="49" t="s">
        <v>22</v>
      </c>
      <c r="F10" s="49" t="s">
        <v>124</v>
      </c>
      <c r="G10" s="43">
        <v>6.2</v>
      </c>
      <c r="H10" s="53">
        <f t="shared" si="0"/>
        <v>246.2</v>
      </c>
      <c r="I10" s="51">
        <v>1942</v>
      </c>
    </row>
    <row r="11" spans="1:9" x14ac:dyDescent="0.2">
      <c r="A11" s="52">
        <v>1942</v>
      </c>
      <c r="B11" s="49" t="s">
        <v>125</v>
      </c>
      <c r="C11" s="49" t="s">
        <v>100</v>
      </c>
      <c r="D11" s="49" t="s">
        <v>123</v>
      </c>
      <c r="E11" s="49" t="s">
        <v>22</v>
      </c>
      <c r="F11" s="49" t="s">
        <v>126</v>
      </c>
      <c r="G11" s="43">
        <v>4.5999999999999996</v>
      </c>
      <c r="H11" s="53">
        <f t="shared" si="0"/>
        <v>244.6</v>
      </c>
      <c r="I11" s="51">
        <v>1942</v>
      </c>
    </row>
    <row r="12" spans="1:9" x14ac:dyDescent="0.2">
      <c r="A12" s="52">
        <v>1943</v>
      </c>
      <c r="B12" s="49" t="s">
        <v>121</v>
      </c>
      <c r="C12" s="49" t="s">
        <v>122</v>
      </c>
      <c r="D12" s="49" t="s">
        <v>127</v>
      </c>
      <c r="E12" s="49" t="s">
        <v>22</v>
      </c>
      <c r="F12" s="49" t="s">
        <v>128</v>
      </c>
      <c r="G12" s="43">
        <v>2.6</v>
      </c>
      <c r="H12" s="53">
        <f t="shared" si="0"/>
        <v>242.6</v>
      </c>
      <c r="I12" s="51">
        <v>1943</v>
      </c>
    </row>
    <row r="13" spans="1:9" x14ac:dyDescent="0.2">
      <c r="A13" s="52">
        <v>1944</v>
      </c>
      <c r="B13" s="49" t="s">
        <v>129</v>
      </c>
      <c r="C13" s="49" t="s">
        <v>130</v>
      </c>
      <c r="D13" s="49" t="s">
        <v>127</v>
      </c>
      <c r="E13" s="49" t="s">
        <v>22</v>
      </c>
      <c r="F13" s="49" t="s">
        <v>131</v>
      </c>
      <c r="G13" s="43">
        <f>1.6</f>
        <v>1.6</v>
      </c>
      <c r="H13" s="53">
        <f t="shared" si="0"/>
        <v>241.6</v>
      </c>
      <c r="I13" s="51">
        <v>1944</v>
      </c>
    </row>
    <row r="14" spans="1:9" x14ac:dyDescent="0.2">
      <c r="A14" s="52">
        <v>1945</v>
      </c>
      <c r="B14" s="49" t="s">
        <v>132</v>
      </c>
      <c r="C14" s="49" t="s">
        <v>130</v>
      </c>
      <c r="D14" s="49" t="s">
        <v>123</v>
      </c>
      <c r="E14" s="49" t="s">
        <v>22</v>
      </c>
      <c r="F14" s="49" t="s">
        <v>133</v>
      </c>
      <c r="G14" s="43">
        <v>1.4</v>
      </c>
      <c r="H14" s="53">
        <f t="shared" si="0"/>
        <v>241.4</v>
      </c>
      <c r="I14" s="51">
        <v>1945</v>
      </c>
    </row>
    <row r="15" spans="1:9" x14ac:dyDescent="0.2">
      <c r="A15" s="52">
        <v>1954</v>
      </c>
      <c r="B15" s="54" t="s">
        <v>134</v>
      </c>
      <c r="C15" s="54" t="s">
        <v>135</v>
      </c>
      <c r="D15" s="54" t="s">
        <v>136</v>
      </c>
      <c r="E15" s="54" t="s">
        <v>119</v>
      </c>
      <c r="F15" s="49" t="s">
        <v>137</v>
      </c>
      <c r="G15" s="43">
        <v>59.4</v>
      </c>
      <c r="H15" s="53">
        <f t="shared" ref="H15:H33" si="1">G15+3*60</f>
        <v>239.4</v>
      </c>
      <c r="I15" s="51">
        <v>1954</v>
      </c>
    </row>
    <row r="16" spans="1:9" x14ac:dyDescent="0.2">
      <c r="A16" s="52">
        <v>1954</v>
      </c>
      <c r="B16" s="49" t="s">
        <v>138</v>
      </c>
      <c r="C16" s="49" t="s">
        <v>139</v>
      </c>
      <c r="D16" s="49" t="s">
        <v>140</v>
      </c>
      <c r="E16" s="49" t="s">
        <v>141</v>
      </c>
      <c r="F16" s="49" t="s">
        <v>142</v>
      </c>
      <c r="G16" s="43">
        <v>58</v>
      </c>
      <c r="H16" s="53">
        <f t="shared" si="1"/>
        <v>238</v>
      </c>
      <c r="I16" s="51">
        <v>1954</v>
      </c>
    </row>
    <row r="17" spans="1:9" x14ac:dyDescent="0.2">
      <c r="A17" s="52">
        <v>1957</v>
      </c>
      <c r="B17" s="49" t="s">
        <v>143</v>
      </c>
      <c r="C17" s="49" t="s">
        <v>144</v>
      </c>
      <c r="D17" s="49" t="s">
        <v>145</v>
      </c>
      <c r="E17" s="49" t="s">
        <v>119</v>
      </c>
      <c r="F17" s="49" t="s">
        <v>146</v>
      </c>
      <c r="G17" s="43">
        <v>57.2</v>
      </c>
      <c r="H17" s="53">
        <f t="shared" si="1"/>
        <v>237.2</v>
      </c>
      <c r="I17" s="51">
        <v>1957</v>
      </c>
    </row>
    <row r="18" spans="1:9" x14ac:dyDescent="0.2">
      <c r="A18" s="52">
        <v>1958</v>
      </c>
      <c r="B18" s="49" t="s">
        <v>147</v>
      </c>
      <c r="C18" s="49" t="s">
        <v>148</v>
      </c>
      <c r="D18" s="49" t="s">
        <v>149</v>
      </c>
      <c r="E18" s="49" t="s">
        <v>141</v>
      </c>
      <c r="F18" s="49" t="s">
        <v>150</v>
      </c>
      <c r="G18" s="43">
        <v>54.5</v>
      </c>
      <c r="H18" s="53">
        <f t="shared" si="1"/>
        <v>234.5</v>
      </c>
      <c r="I18" s="51">
        <v>1958</v>
      </c>
    </row>
    <row r="19" spans="1:9" x14ac:dyDescent="0.2">
      <c r="A19" s="52">
        <v>1962</v>
      </c>
      <c r="B19" s="49" t="s">
        <v>151</v>
      </c>
      <c r="C19" s="49" t="s">
        <v>152</v>
      </c>
      <c r="D19" s="49" t="s">
        <v>153</v>
      </c>
      <c r="E19" s="49" t="s">
        <v>111</v>
      </c>
      <c r="F19" s="49" t="s">
        <v>154</v>
      </c>
      <c r="G19" s="43">
        <v>54.1</v>
      </c>
      <c r="H19" s="53">
        <f t="shared" si="1"/>
        <v>234.1</v>
      </c>
      <c r="I19" s="51">
        <v>1962</v>
      </c>
    </row>
    <row r="20" spans="1:9" x14ac:dyDescent="0.2">
      <c r="A20" s="52">
        <v>1964</v>
      </c>
      <c r="B20" s="49" t="s">
        <v>155</v>
      </c>
      <c r="C20" s="49" t="s">
        <v>156</v>
      </c>
      <c r="D20" s="49" t="s">
        <v>153</v>
      </c>
      <c r="E20" s="49" t="s">
        <v>111</v>
      </c>
      <c r="F20" s="49" t="s">
        <v>157</v>
      </c>
      <c r="G20" s="43">
        <v>54.1</v>
      </c>
      <c r="H20" s="53">
        <f t="shared" si="1"/>
        <v>234.1</v>
      </c>
      <c r="I20" s="51">
        <v>1964</v>
      </c>
    </row>
    <row r="21" spans="1:9" x14ac:dyDescent="0.2">
      <c r="A21" s="52">
        <v>1965</v>
      </c>
      <c r="B21" s="49" t="s">
        <v>158</v>
      </c>
      <c r="C21" s="49" t="s">
        <v>159</v>
      </c>
      <c r="D21" s="49" t="s">
        <v>160</v>
      </c>
      <c r="E21" s="49" t="s">
        <v>13</v>
      </c>
      <c r="F21" s="49" t="s">
        <v>161</v>
      </c>
      <c r="G21" s="43">
        <v>53.6</v>
      </c>
      <c r="H21" s="53">
        <f t="shared" si="1"/>
        <v>233.6</v>
      </c>
      <c r="I21" s="51">
        <v>1965</v>
      </c>
    </row>
    <row r="22" spans="1:9" x14ac:dyDescent="0.2">
      <c r="A22" s="52">
        <v>1966</v>
      </c>
      <c r="B22" s="49" t="s">
        <v>132</v>
      </c>
      <c r="C22" s="49" t="s">
        <v>162</v>
      </c>
      <c r="D22" s="49" t="s">
        <v>163</v>
      </c>
      <c r="E22" s="49" t="s">
        <v>14</v>
      </c>
      <c r="F22" s="49" t="s">
        <v>164</v>
      </c>
      <c r="G22" s="43">
        <v>51.3</v>
      </c>
      <c r="H22" s="53">
        <f t="shared" si="1"/>
        <v>231.3</v>
      </c>
      <c r="I22" s="51">
        <v>1966</v>
      </c>
    </row>
    <row r="23" spans="1:9" x14ac:dyDescent="0.2">
      <c r="A23" s="52">
        <v>1967</v>
      </c>
      <c r="B23" s="49" t="s">
        <v>165</v>
      </c>
      <c r="C23" s="49" t="s">
        <v>166</v>
      </c>
      <c r="D23" s="49" t="s">
        <v>163</v>
      </c>
      <c r="E23" s="49" t="s">
        <v>14</v>
      </c>
      <c r="F23" s="49" t="s">
        <v>167</v>
      </c>
      <c r="G23" s="43">
        <v>51.1</v>
      </c>
      <c r="H23" s="53">
        <f t="shared" si="1"/>
        <v>231.1</v>
      </c>
      <c r="I23" s="51">
        <v>1967</v>
      </c>
    </row>
    <row r="24" spans="1:9" x14ac:dyDescent="0.2">
      <c r="A24" s="52">
        <v>1975</v>
      </c>
      <c r="B24" s="49" t="s">
        <v>168</v>
      </c>
      <c r="C24" s="49" t="s">
        <v>169</v>
      </c>
      <c r="D24" s="49" t="s">
        <v>170</v>
      </c>
      <c r="E24" s="49" t="s">
        <v>171</v>
      </c>
      <c r="F24" s="49" t="s">
        <v>172</v>
      </c>
      <c r="G24" s="43">
        <v>51</v>
      </c>
      <c r="H24" s="53">
        <f t="shared" si="1"/>
        <v>231</v>
      </c>
      <c r="I24" s="51">
        <v>1975</v>
      </c>
    </row>
    <row r="25" spans="1:9" x14ac:dyDescent="0.2">
      <c r="A25" s="52">
        <v>1975</v>
      </c>
      <c r="B25" s="49" t="s">
        <v>173</v>
      </c>
      <c r="C25" s="49" t="s">
        <v>122</v>
      </c>
      <c r="D25" s="49" t="s">
        <v>174</v>
      </c>
      <c r="E25" s="49" t="s">
        <v>111</v>
      </c>
      <c r="F25" s="49" t="s">
        <v>175</v>
      </c>
      <c r="G25" s="43">
        <v>49.4</v>
      </c>
      <c r="H25" s="53">
        <f t="shared" si="1"/>
        <v>229.4</v>
      </c>
      <c r="I25" s="51">
        <v>1975</v>
      </c>
    </row>
    <row r="26" spans="1:9" x14ac:dyDescent="0.2">
      <c r="A26" s="52">
        <v>1979</v>
      </c>
      <c r="B26" s="49" t="s">
        <v>132</v>
      </c>
      <c r="C26" s="49" t="s">
        <v>176</v>
      </c>
      <c r="D26" s="49" t="s">
        <v>177</v>
      </c>
      <c r="E26" s="49" t="s">
        <v>119</v>
      </c>
      <c r="F26" s="49" t="s">
        <v>178</v>
      </c>
      <c r="G26" s="43">
        <v>49</v>
      </c>
      <c r="H26" s="53">
        <f t="shared" si="1"/>
        <v>229</v>
      </c>
      <c r="I26" s="51">
        <v>1979</v>
      </c>
    </row>
    <row r="27" spans="1:9" x14ac:dyDescent="0.2">
      <c r="A27" s="52">
        <v>1980</v>
      </c>
      <c r="B27" s="49" t="s">
        <v>121</v>
      </c>
      <c r="C27" s="49" t="s">
        <v>176</v>
      </c>
      <c r="D27" s="49" t="s">
        <v>179</v>
      </c>
      <c r="E27" s="49" t="s">
        <v>119</v>
      </c>
      <c r="F27" s="49" t="s">
        <v>180</v>
      </c>
      <c r="G27" s="43">
        <v>48.8</v>
      </c>
      <c r="H27" s="53">
        <f t="shared" si="1"/>
        <v>228.8</v>
      </c>
      <c r="I27" s="51">
        <v>1980</v>
      </c>
    </row>
    <row r="28" spans="1:9" x14ac:dyDescent="0.2">
      <c r="A28" s="52">
        <v>1981</v>
      </c>
      <c r="B28" s="49" t="s">
        <v>181</v>
      </c>
      <c r="C28" s="49" t="s">
        <v>182</v>
      </c>
      <c r="D28" s="49" t="s">
        <v>177</v>
      </c>
      <c r="E28" s="49" t="s">
        <v>119</v>
      </c>
      <c r="F28" s="49" t="s">
        <v>183</v>
      </c>
      <c r="G28" s="43">
        <v>48.53</v>
      </c>
      <c r="H28" s="53">
        <f t="shared" si="1"/>
        <v>228.53</v>
      </c>
      <c r="I28" s="51">
        <v>1981</v>
      </c>
    </row>
    <row r="29" spans="1:9" x14ac:dyDescent="0.2">
      <c r="A29" s="52">
        <v>1981</v>
      </c>
      <c r="B29" s="49" t="s">
        <v>184</v>
      </c>
      <c r="C29" s="49" t="s">
        <v>185</v>
      </c>
      <c r="D29" s="49" t="s">
        <v>179</v>
      </c>
      <c r="E29" s="49" t="s">
        <v>119</v>
      </c>
      <c r="F29" s="49" t="s">
        <v>186</v>
      </c>
      <c r="G29" s="43">
        <v>48.4</v>
      </c>
      <c r="H29" s="53">
        <f t="shared" si="1"/>
        <v>228.4</v>
      </c>
      <c r="I29" s="51">
        <v>1981</v>
      </c>
    </row>
    <row r="30" spans="1:9" x14ac:dyDescent="0.2">
      <c r="A30" s="52">
        <v>1981</v>
      </c>
      <c r="B30" s="49" t="s">
        <v>116</v>
      </c>
      <c r="C30" s="49" t="s">
        <v>187</v>
      </c>
      <c r="D30" s="49" t="s">
        <v>177</v>
      </c>
      <c r="E30" s="49" t="s">
        <v>119</v>
      </c>
      <c r="F30" s="49" t="s">
        <v>188</v>
      </c>
      <c r="G30" s="43">
        <v>47.33</v>
      </c>
      <c r="H30" s="53">
        <f t="shared" si="1"/>
        <v>227.32999999999998</v>
      </c>
      <c r="I30" s="51">
        <v>1981</v>
      </c>
    </row>
    <row r="31" spans="1:9" x14ac:dyDescent="0.2">
      <c r="A31" s="52">
        <v>1985</v>
      </c>
      <c r="B31" s="49" t="s">
        <v>189</v>
      </c>
      <c r="C31" s="49" t="s">
        <v>176</v>
      </c>
      <c r="D31" s="49" t="s">
        <v>190</v>
      </c>
      <c r="E31" s="49" t="s">
        <v>119</v>
      </c>
      <c r="F31" s="49" t="s">
        <v>191</v>
      </c>
      <c r="G31" s="43">
        <v>46.32</v>
      </c>
      <c r="H31" s="53">
        <f t="shared" si="1"/>
        <v>226.32</v>
      </c>
      <c r="I31" s="51">
        <v>1985</v>
      </c>
    </row>
    <row r="32" spans="1:9" ht="14.25" customHeight="1" x14ac:dyDescent="0.2">
      <c r="A32" s="52">
        <v>1993</v>
      </c>
      <c r="B32" s="49" t="s">
        <v>192</v>
      </c>
      <c r="C32" s="49" t="s">
        <v>193</v>
      </c>
      <c r="D32" s="49" t="s">
        <v>197</v>
      </c>
      <c r="E32" s="49" t="s">
        <v>194</v>
      </c>
      <c r="F32" s="49" t="s">
        <v>195</v>
      </c>
      <c r="G32" s="43">
        <v>44.39</v>
      </c>
      <c r="H32" s="53">
        <f t="shared" si="1"/>
        <v>224.39</v>
      </c>
      <c r="I32" s="51">
        <v>1993</v>
      </c>
    </row>
    <row r="33" spans="1:11" x14ac:dyDescent="0.2">
      <c r="A33" s="55">
        <v>1999</v>
      </c>
      <c r="B33" s="56" t="s">
        <v>198</v>
      </c>
      <c r="C33" s="56" t="s">
        <v>199</v>
      </c>
      <c r="D33" s="56" t="s">
        <v>200</v>
      </c>
      <c r="E33" s="56" t="s">
        <v>201</v>
      </c>
      <c r="F33" s="56" t="s">
        <v>202</v>
      </c>
      <c r="G33" s="57">
        <v>43.13</v>
      </c>
      <c r="H33" s="53">
        <f t="shared" si="1"/>
        <v>223.13</v>
      </c>
      <c r="I33" s="58">
        <v>1999</v>
      </c>
      <c r="J33" s="56"/>
      <c r="K33" s="56"/>
    </row>
    <row r="34" spans="1:11" x14ac:dyDescent="0.2">
      <c r="A34" s="55">
        <v>2001</v>
      </c>
    </row>
    <row r="35" spans="1:11" x14ac:dyDescent="0.2">
      <c r="A35" s="55">
        <v>2003</v>
      </c>
    </row>
    <row r="36" spans="1:11" x14ac:dyDescent="0.2">
      <c r="A36" s="55">
        <v>2005</v>
      </c>
    </row>
  </sheetData>
  <mergeCells count="1">
    <mergeCell ref="A1:F1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Soccer Premiership</vt:lpstr>
      <vt:lpstr>Soccer World Cup</vt:lpstr>
      <vt:lpstr>Aussie Rules</vt:lpstr>
      <vt:lpstr>Rugby World Cup</vt:lpstr>
      <vt:lpstr>Rugby League</vt:lpstr>
      <vt:lpstr>1-day Cricket</vt:lpstr>
      <vt:lpstr>Mile 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Butler</dc:creator>
  <cp:lastModifiedBy>Douglas Butler</cp:lastModifiedBy>
  <dcterms:created xsi:type="dcterms:W3CDTF">2006-07-08T12:53:27Z</dcterms:created>
  <dcterms:modified xsi:type="dcterms:W3CDTF">2020-10-29T17:16:00Z</dcterms:modified>
</cp:coreProperties>
</file>